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180" windowWidth="29040" windowHeight="15540"/>
  </bookViews>
  <sheets>
    <sheet name="Отчет" sheetId="2" r:id="rId1"/>
  </sheets>
  <definedNames>
    <definedName name="_xlnm._FilterDatabase" localSheetId="0" hidden="1">Отчет!$A$6:$AI$79</definedName>
    <definedName name="_xlnm.Print_Titles" localSheetId="0">Отчет!$A:$A,Отчет!$5:$6</definedName>
    <definedName name="Лб_95_А_средняя" localSheetId="0">Отчет!A$11</definedName>
    <definedName name="Лб_95_А_средняя">#REF!</definedName>
    <definedName name="_xlnm.Print_Area" localSheetId="0">Отчет!$A$1:$AI$81</definedName>
    <definedName name="Сл_92_А_средняя" localSheetId="0">Отчет!A$7</definedName>
    <definedName name="Сл_95_А_средняя" localSheetId="0">Отчет!A1</definedName>
    <definedName name="Сл_95_А_средняя">#REF!</definedName>
    <definedName name="СР_95_на_20_11" localSheetId="0">Отчет!A$79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68" i="2" l="1"/>
  <c r="R68" i="2"/>
  <c r="I68" i="2"/>
  <c r="AG68" i="2" l="1"/>
  <c r="Q68" i="2"/>
  <c r="H68" i="2"/>
  <c r="AH40" i="2" l="1"/>
  <c r="AH47" i="2" l="1"/>
  <c r="AG40" i="2" l="1"/>
  <c r="AF40" i="2" s="1"/>
  <c r="AD35" i="2" l="1"/>
  <c r="AE39" i="2"/>
  <c r="AE40" i="2"/>
  <c r="E56" i="2" l="1"/>
  <c r="F56" i="2" s="1"/>
  <c r="N56" i="2"/>
  <c r="O56" i="2" s="1"/>
  <c r="AD56" i="2"/>
  <c r="AE56" i="2" s="1"/>
  <c r="F57" i="2"/>
  <c r="H57" i="2"/>
  <c r="G57" i="2" s="1"/>
  <c r="I57" i="2"/>
  <c r="J57" i="2"/>
  <c r="O57" i="2"/>
  <c r="Q57" i="2"/>
  <c r="P57" i="2" s="1"/>
  <c r="R57" i="2"/>
  <c r="S57" i="2"/>
  <c r="AE57" i="2"/>
  <c r="AG57" i="2"/>
  <c r="AF57" i="2" s="1"/>
  <c r="AH57" i="2"/>
  <c r="AI57" i="2"/>
  <c r="F58" i="2"/>
  <c r="H58" i="2"/>
  <c r="G58" i="2" s="1"/>
  <c r="I58" i="2"/>
  <c r="J58" i="2"/>
  <c r="O58" i="2"/>
  <c r="Q58" i="2"/>
  <c r="P58" i="2" s="1"/>
  <c r="R58" i="2"/>
  <c r="S58" i="2"/>
  <c r="AE58" i="2"/>
  <c r="AG58" i="2"/>
  <c r="AF58" i="2" s="1"/>
  <c r="AH58" i="2"/>
  <c r="AI58" i="2"/>
  <c r="E59" i="2"/>
  <c r="F59" i="2" s="1"/>
  <c r="N59" i="2"/>
  <c r="Q59" i="2" s="1"/>
  <c r="P59" i="2" s="1"/>
  <c r="AD59" i="2"/>
  <c r="AE59" i="2" s="1"/>
  <c r="F60" i="2"/>
  <c r="H60" i="2"/>
  <c r="G60" i="2" s="1"/>
  <c r="I60" i="2"/>
  <c r="J60" i="2"/>
  <c r="O60" i="2"/>
  <c r="Q60" i="2"/>
  <c r="P60" i="2" s="1"/>
  <c r="R60" i="2"/>
  <c r="S60" i="2"/>
  <c r="AE60" i="2"/>
  <c r="AG60" i="2"/>
  <c r="AF60" i="2" s="1"/>
  <c r="AH60" i="2"/>
  <c r="AI60" i="2"/>
  <c r="F61" i="2"/>
  <c r="H61" i="2"/>
  <c r="G61" i="2" s="1"/>
  <c r="I61" i="2"/>
  <c r="J61" i="2"/>
  <c r="O61" i="2"/>
  <c r="Q61" i="2"/>
  <c r="P61" i="2" s="1"/>
  <c r="R61" i="2"/>
  <c r="S61" i="2"/>
  <c r="AE61" i="2"/>
  <c r="AG61" i="2"/>
  <c r="AF61" i="2" s="1"/>
  <c r="AH61" i="2"/>
  <c r="AI61" i="2"/>
  <c r="F62" i="2"/>
  <c r="H62" i="2"/>
  <c r="G62" i="2" s="1"/>
  <c r="I62" i="2"/>
  <c r="J62" i="2"/>
  <c r="O62" i="2"/>
  <c r="Q62" i="2"/>
  <c r="P62" i="2" s="1"/>
  <c r="R62" i="2"/>
  <c r="S62" i="2"/>
  <c r="AE62" i="2"/>
  <c r="AG62" i="2"/>
  <c r="AF62" i="2" s="1"/>
  <c r="AH62" i="2"/>
  <c r="AI62" i="2"/>
  <c r="F63" i="2"/>
  <c r="H63" i="2"/>
  <c r="G63" i="2" s="1"/>
  <c r="I63" i="2"/>
  <c r="J63" i="2"/>
  <c r="O63" i="2"/>
  <c r="Q63" i="2"/>
  <c r="P63" i="2" s="1"/>
  <c r="R63" i="2"/>
  <c r="S63" i="2"/>
  <c r="AE63" i="2"/>
  <c r="AG63" i="2"/>
  <c r="AF63" i="2" s="1"/>
  <c r="AH63" i="2"/>
  <c r="AI63" i="2"/>
  <c r="F64" i="2"/>
  <c r="H64" i="2"/>
  <c r="G64" i="2" s="1"/>
  <c r="I64" i="2"/>
  <c r="J64" i="2"/>
  <c r="O64" i="2"/>
  <c r="Q64" i="2"/>
  <c r="P64" i="2" s="1"/>
  <c r="R64" i="2"/>
  <c r="S64" i="2"/>
  <c r="AE64" i="2"/>
  <c r="AG64" i="2"/>
  <c r="AF64" i="2" s="1"/>
  <c r="AH64" i="2"/>
  <c r="AI64" i="2"/>
  <c r="F65" i="2"/>
  <c r="H65" i="2"/>
  <c r="G65" i="2" s="1"/>
  <c r="I65" i="2"/>
  <c r="J65" i="2"/>
  <c r="O65" i="2"/>
  <c r="Q65" i="2"/>
  <c r="P65" i="2" s="1"/>
  <c r="R65" i="2"/>
  <c r="S65" i="2"/>
  <c r="AE65" i="2"/>
  <c r="AG65" i="2"/>
  <c r="AF65" i="2" s="1"/>
  <c r="AH65" i="2"/>
  <c r="AI65" i="2"/>
  <c r="E66" i="2"/>
  <c r="F66" i="2" s="1"/>
  <c r="N66" i="2"/>
  <c r="Q66" i="2" s="1"/>
  <c r="P66" i="2" s="1"/>
  <c r="AD66" i="2"/>
  <c r="AE66" i="2" s="1"/>
  <c r="F67" i="2"/>
  <c r="H67" i="2"/>
  <c r="G67" i="2" s="1"/>
  <c r="I67" i="2"/>
  <c r="J67" i="2"/>
  <c r="O67" i="2"/>
  <c r="Q67" i="2"/>
  <c r="P67" i="2" s="1"/>
  <c r="R67" i="2"/>
  <c r="S67" i="2"/>
  <c r="AE67" i="2"/>
  <c r="AG67" i="2"/>
  <c r="AF67" i="2" s="1"/>
  <c r="AH67" i="2"/>
  <c r="AI67" i="2"/>
  <c r="F68" i="2"/>
  <c r="G68" i="2"/>
  <c r="J68" i="2"/>
  <c r="O68" i="2"/>
  <c r="P68" i="2"/>
  <c r="S68" i="2"/>
  <c r="AE68" i="2"/>
  <c r="AF68" i="2"/>
  <c r="AI68" i="2"/>
  <c r="E69" i="2"/>
  <c r="F69" i="2" s="1"/>
  <c r="N69" i="2"/>
  <c r="Q69" i="2" s="1"/>
  <c r="P69" i="2" s="1"/>
  <c r="AD69" i="2"/>
  <c r="AE69" i="2" s="1"/>
  <c r="F70" i="2"/>
  <c r="H70" i="2"/>
  <c r="G70" i="2" s="1"/>
  <c r="I70" i="2"/>
  <c r="J70" i="2"/>
  <c r="O70" i="2"/>
  <c r="Q70" i="2"/>
  <c r="P70" i="2" s="1"/>
  <c r="R70" i="2"/>
  <c r="S70" i="2"/>
  <c r="AE70" i="2"/>
  <c r="AG70" i="2"/>
  <c r="AF70" i="2" s="1"/>
  <c r="AH70" i="2"/>
  <c r="AI70" i="2"/>
  <c r="F71" i="2"/>
  <c r="H71" i="2"/>
  <c r="G71" i="2" s="1"/>
  <c r="I71" i="2"/>
  <c r="J71" i="2"/>
  <c r="O71" i="2"/>
  <c r="Q71" i="2"/>
  <c r="P71" i="2" s="1"/>
  <c r="R71" i="2"/>
  <c r="S71" i="2"/>
  <c r="AE71" i="2"/>
  <c r="AG71" i="2"/>
  <c r="AF71" i="2" s="1"/>
  <c r="AH71" i="2"/>
  <c r="AI71" i="2"/>
  <c r="F72" i="2"/>
  <c r="G72" i="2"/>
  <c r="O72" i="2"/>
  <c r="Q72" i="2"/>
  <c r="P72" i="2" s="1"/>
  <c r="R72" i="2"/>
  <c r="S72" i="2"/>
  <c r="AE72" i="2"/>
  <c r="AF72" i="2"/>
  <c r="E73" i="2"/>
  <c r="H73" i="2" s="1"/>
  <c r="G73" i="2" s="1"/>
  <c r="N73" i="2"/>
  <c r="O73" i="2" s="1"/>
  <c r="AD73" i="2"/>
  <c r="AG73" i="2" s="1"/>
  <c r="AF73" i="2" s="1"/>
  <c r="F74" i="2"/>
  <c r="H74" i="2"/>
  <c r="G74" i="2" s="1"/>
  <c r="I74" i="2"/>
  <c r="J74" i="2"/>
  <c r="O74" i="2"/>
  <c r="Q74" i="2"/>
  <c r="P74" i="2" s="1"/>
  <c r="R74" i="2"/>
  <c r="S74" i="2"/>
  <c r="AE74" i="2"/>
  <c r="AG74" i="2"/>
  <c r="AF74" i="2" s="1"/>
  <c r="AH74" i="2"/>
  <c r="AI74" i="2"/>
  <c r="F75" i="2"/>
  <c r="G75" i="2"/>
  <c r="O75" i="2"/>
  <c r="Q75" i="2"/>
  <c r="P75" i="2" s="1"/>
  <c r="R75" i="2"/>
  <c r="S75" i="2"/>
  <c r="AE75" i="2"/>
  <c r="AG75" i="2"/>
  <c r="AF75" i="2" s="1"/>
  <c r="AH75" i="2"/>
  <c r="AI75" i="2"/>
  <c r="G76" i="2"/>
  <c r="Q76" i="2"/>
  <c r="P76" i="2" s="1"/>
  <c r="R76" i="2"/>
  <c r="S76" i="2"/>
  <c r="AG76" i="2"/>
  <c r="AF76" i="2" s="1"/>
  <c r="AH76" i="2"/>
  <c r="AI76" i="2"/>
  <c r="G77" i="2"/>
  <c r="Q77" i="2"/>
  <c r="P77" i="2" s="1"/>
  <c r="R77" i="2"/>
  <c r="S77" i="2"/>
  <c r="AF77" i="2"/>
  <c r="F78" i="2"/>
  <c r="G78" i="2"/>
  <c r="O78" i="2"/>
  <c r="Q78" i="2"/>
  <c r="P78" i="2" s="1"/>
  <c r="R78" i="2"/>
  <c r="S78" i="2"/>
  <c r="AE78" i="2"/>
  <c r="AG78" i="2"/>
  <c r="AF78" i="2" s="1"/>
  <c r="AH78" i="2"/>
  <c r="AI78" i="2"/>
  <c r="C94" i="2"/>
  <c r="D94" i="2"/>
  <c r="K94" i="2"/>
  <c r="L94" i="2"/>
  <c r="M94" i="2"/>
  <c r="T94" i="2"/>
  <c r="U94" i="2"/>
  <c r="V94" i="2"/>
  <c r="AA94" i="2"/>
  <c r="AB94" i="2"/>
  <c r="AC94" i="2"/>
  <c r="I59" i="2" l="1"/>
  <c r="AG56" i="2"/>
  <c r="AF56" i="2" s="1"/>
  <c r="O66" i="2"/>
  <c r="AH66" i="2"/>
  <c r="AI73" i="2"/>
  <c r="AH73" i="2"/>
  <c r="I69" i="2"/>
  <c r="AG66" i="2"/>
  <c r="AF66" i="2" s="1"/>
  <c r="H59" i="2"/>
  <c r="G59" i="2" s="1"/>
  <c r="AE73" i="2"/>
  <c r="AG69" i="2"/>
  <c r="AF69" i="2" s="1"/>
  <c r="H69" i="2"/>
  <c r="G69" i="2" s="1"/>
  <c r="AH56" i="2"/>
  <c r="I73" i="2"/>
  <c r="J73" i="2"/>
  <c r="F73" i="2"/>
  <c r="AG59" i="2"/>
  <c r="AF59" i="2" s="1"/>
  <c r="S69" i="2"/>
  <c r="I66" i="2"/>
  <c r="S59" i="2"/>
  <c r="I56" i="2"/>
  <c r="AH69" i="2"/>
  <c r="O69" i="2"/>
  <c r="S66" i="2"/>
  <c r="H66" i="2"/>
  <c r="G66" i="2" s="1"/>
  <c r="AH59" i="2"/>
  <c r="O59" i="2"/>
  <c r="S56" i="2"/>
  <c r="H56" i="2"/>
  <c r="R73" i="2"/>
  <c r="R69" i="2"/>
  <c r="R66" i="2"/>
  <c r="R59" i="2"/>
  <c r="AI69" i="2"/>
  <c r="J69" i="2"/>
  <c r="AI66" i="2"/>
  <c r="J66" i="2"/>
  <c r="AI59" i="2"/>
  <c r="J59" i="2"/>
  <c r="AI56" i="2"/>
  <c r="Q56" i="2"/>
  <c r="J56" i="2"/>
  <c r="Q73" i="2"/>
  <c r="P73" i="2" s="1"/>
  <c r="R56" i="2"/>
  <c r="S73" i="2"/>
  <c r="G56" i="2" l="1"/>
  <c r="P56" i="2"/>
  <c r="AG47" i="2" l="1"/>
  <c r="E52" i="2" l="1"/>
  <c r="H52" i="2" s="1"/>
  <c r="AF47" i="2" l="1"/>
  <c r="AG48" i="2" l="1"/>
  <c r="AI30" i="2" l="1"/>
  <c r="S30" i="2"/>
  <c r="AI51" i="2" l="1"/>
  <c r="S51" i="2"/>
  <c r="AI25" i="2"/>
  <c r="AI19" i="2"/>
  <c r="AI20" i="2"/>
  <c r="S25" i="2"/>
  <c r="S19" i="2"/>
  <c r="S20" i="2"/>
  <c r="J30" i="2"/>
  <c r="J25" i="2"/>
  <c r="J19" i="2"/>
  <c r="J20" i="2"/>
  <c r="O29" i="2" l="1"/>
  <c r="AD26" i="2" l="1"/>
  <c r="E26" i="2"/>
  <c r="F26" i="2" s="1"/>
  <c r="N26" i="2"/>
  <c r="J9" i="2" l="1"/>
  <c r="I9" i="2"/>
  <c r="AE51" i="2" l="1"/>
  <c r="O30" i="2"/>
  <c r="I30" i="2" l="1"/>
  <c r="H30" i="2"/>
  <c r="AH30" i="2" l="1"/>
  <c r="AG30" i="2"/>
  <c r="AF30" i="2" l="1"/>
  <c r="AE30" i="2"/>
  <c r="H40" i="2" l="1"/>
  <c r="G40" i="2" s="1"/>
  <c r="R30" i="2" l="1"/>
  <c r="AD46" i="2" l="1"/>
  <c r="Q30" i="2" l="1"/>
  <c r="P30" i="2" s="1"/>
  <c r="R51" i="2" l="1"/>
  <c r="AH51" i="2"/>
  <c r="AG51" i="2" l="1"/>
  <c r="AF51" i="2" s="1"/>
  <c r="N46" i="2"/>
  <c r="E46" i="2"/>
  <c r="AE13" i="2"/>
  <c r="AE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AD52" i="2"/>
  <c r="N31" i="2" l="1"/>
  <c r="AE26" i="2" l="1"/>
  <c r="I8" i="2" l="1"/>
  <c r="O20" i="2" l="1"/>
  <c r="O19" i="2"/>
  <c r="F20" i="2"/>
  <c r="F19" i="2"/>
  <c r="J8" i="2" l="1"/>
  <c r="H8" i="2"/>
  <c r="S10" i="2" l="1"/>
  <c r="R10" i="2"/>
  <c r="E15" i="2" l="1"/>
  <c r="N35" i="2" l="1"/>
  <c r="AI10" i="2" l="1"/>
  <c r="AH10" i="2"/>
  <c r="J10" i="2"/>
  <c r="I10" i="2"/>
  <c r="G30" i="2" l="1"/>
  <c r="F30" i="2"/>
  <c r="F29" i="2"/>
  <c r="AE19" i="2" l="1"/>
  <c r="AE20" i="2"/>
  <c r="AG32" i="2"/>
  <c r="AD31" i="2"/>
  <c r="AG31" i="2" s="1"/>
  <c r="AF31" i="2" s="1"/>
  <c r="H26" i="2" l="1"/>
  <c r="G26" i="2" s="1"/>
  <c r="F10" i="2"/>
  <c r="E11" i="2" l="1"/>
  <c r="AF17" i="2" l="1"/>
  <c r="AF23" i="2"/>
  <c r="AF34" i="2"/>
  <c r="AF54" i="2"/>
  <c r="P17" i="2"/>
  <c r="P23" i="2"/>
  <c r="G17" i="2"/>
  <c r="G23" i="2"/>
  <c r="F8" i="2"/>
  <c r="AG10" i="2" l="1"/>
  <c r="AF10" i="2" s="1"/>
  <c r="AE8" i="2"/>
  <c r="AG26" i="2"/>
  <c r="AF26" i="2" s="1"/>
  <c r="H10" i="2"/>
  <c r="G10" i="2" s="1"/>
  <c r="Q10" i="2"/>
  <c r="P10" i="2" s="1"/>
  <c r="E7" i="2" l="1"/>
  <c r="F7" i="2" l="1"/>
  <c r="F22" i="2"/>
  <c r="H22" i="2"/>
  <c r="G22" i="2" s="1"/>
  <c r="I22" i="2"/>
  <c r="J22" i="2"/>
  <c r="O22" i="2"/>
  <c r="Q22" i="2"/>
  <c r="P22" i="2" s="1"/>
  <c r="R22" i="2"/>
  <c r="S22" i="2"/>
  <c r="AE22" i="2"/>
  <c r="AG22" i="2"/>
  <c r="AF22" i="2" s="1"/>
  <c r="AH22" i="2"/>
  <c r="AI22" i="2"/>
  <c r="AH25" i="2" l="1"/>
  <c r="R25" i="2"/>
  <c r="I25" i="2"/>
  <c r="AD7" i="2" l="1"/>
  <c r="AD11" i="2"/>
  <c r="AD15" i="2"/>
  <c r="AD41" i="2"/>
  <c r="AD85" i="2" l="1"/>
  <c r="AD84" i="2"/>
  <c r="AD94" i="2"/>
  <c r="AD79" i="2"/>
  <c r="AE7" i="2"/>
  <c r="AG79" i="2" l="1"/>
  <c r="AE79" i="2"/>
  <c r="AH79" i="2"/>
  <c r="AH82" i="2" s="1"/>
  <c r="AH83" i="2"/>
  <c r="AI79" i="2"/>
  <c r="AI82" i="2" s="1"/>
  <c r="AI83" i="2"/>
  <c r="AG83" i="2"/>
  <c r="AH19" i="2"/>
  <c r="AH20" i="2"/>
  <c r="R19" i="2"/>
  <c r="R20" i="2"/>
  <c r="I19" i="2"/>
  <c r="I20" i="2"/>
  <c r="AG82" i="2" l="1"/>
  <c r="AF79" i="2"/>
  <c r="AG25" i="2"/>
  <c r="AF25" i="2" s="1"/>
  <c r="AG19" i="2"/>
  <c r="AF19" i="2" s="1"/>
  <c r="AG20" i="2"/>
  <c r="AF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I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O11" i="2" s="1"/>
  <c r="N7" i="2"/>
  <c r="E41" i="2"/>
  <c r="E35" i="2"/>
  <c r="E31" i="2"/>
  <c r="N79" i="2" l="1"/>
  <c r="N94" i="2"/>
  <c r="N84" i="2"/>
  <c r="N85" i="2"/>
  <c r="E79" i="2"/>
  <c r="E85" i="2"/>
  <c r="E84" i="2"/>
  <c r="E94" i="2"/>
  <c r="O7" i="2"/>
  <c r="I79" i="2" l="1"/>
  <c r="I82" i="2" s="1"/>
  <c r="J83" i="2"/>
  <c r="F79" i="2"/>
  <c r="J79" i="2"/>
  <c r="J82" i="2" s="1"/>
  <c r="H83" i="2"/>
  <c r="H79" i="2"/>
  <c r="I83" i="2"/>
  <c r="O79" i="2"/>
  <c r="R83" i="2"/>
  <c r="Q83" i="2"/>
  <c r="S83" i="2"/>
  <c r="R79" i="2"/>
  <c r="R82" i="2" s="1"/>
  <c r="Q79" i="2"/>
  <c r="S79" i="2"/>
  <c r="S82" i="2" s="1"/>
  <c r="AI55" i="2"/>
  <c r="AH55" i="2"/>
  <c r="AG55" i="2"/>
  <c r="AF55" i="2" s="1"/>
  <c r="AE55" i="2"/>
  <c r="S55" i="2"/>
  <c r="R55" i="2"/>
  <c r="Q55" i="2"/>
  <c r="P55" i="2" s="1"/>
  <c r="O55" i="2"/>
  <c r="F55" i="2"/>
  <c r="AE54" i="2"/>
  <c r="S54" i="2"/>
  <c r="R54" i="2"/>
  <c r="Q54" i="2"/>
  <c r="P54" i="2" s="1"/>
  <c r="O54" i="2"/>
  <c r="F54" i="2"/>
  <c r="AI53" i="2"/>
  <c r="AH53" i="2"/>
  <c r="AG53" i="2"/>
  <c r="AF53" i="2" s="1"/>
  <c r="AE53" i="2"/>
  <c r="S53" i="2"/>
  <c r="R53" i="2"/>
  <c r="Q53" i="2"/>
  <c r="P53" i="2" s="1"/>
  <c r="O53" i="2"/>
  <c r="AI52" i="2"/>
  <c r="AH52" i="2"/>
  <c r="S52" i="2"/>
  <c r="J52" i="2"/>
  <c r="AI50" i="2"/>
  <c r="AH50" i="2"/>
  <c r="AG50" i="2"/>
  <c r="AF50" i="2" s="1"/>
  <c r="AE50" i="2"/>
  <c r="S50" i="2"/>
  <c r="R50" i="2"/>
  <c r="Q50" i="2"/>
  <c r="P50" i="2" s="1"/>
  <c r="O50" i="2"/>
  <c r="F50" i="2"/>
  <c r="AI49" i="2"/>
  <c r="AH49" i="2"/>
  <c r="AG49" i="2"/>
  <c r="AF49" i="2" s="1"/>
  <c r="AE49" i="2"/>
  <c r="S49" i="2"/>
  <c r="R49" i="2"/>
  <c r="Q49" i="2"/>
  <c r="P49" i="2" s="1"/>
  <c r="O49" i="2"/>
  <c r="F49" i="2"/>
  <c r="AI48" i="2"/>
  <c r="AH48" i="2"/>
  <c r="AF48" i="2"/>
  <c r="AE48" i="2"/>
  <c r="S48" i="2"/>
  <c r="R48" i="2"/>
  <c r="Q48" i="2"/>
  <c r="P48" i="2" s="1"/>
  <c r="O48" i="2"/>
  <c r="J48" i="2"/>
  <c r="I48" i="2"/>
  <c r="H48" i="2"/>
  <c r="G48" i="2" s="1"/>
  <c r="F48" i="2"/>
  <c r="AE47" i="2"/>
  <c r="O47" i="2"/>
  <c r="F47" i="2"/>
  <c r="AI46" i="2"/>
  <c r="AE46" i="2"/>
  <c r="S46" i="2"/>
  <c r="Q46" i="2"/>
  <c r="P46" i="2" s="1"/>
  <c r="J46" i="2"/>
  <c r="F46" i="2"/>
  <c r="H46" i="2"/>
  <c r="G46" i="2" s="1"/>
  <c r="AI45" i="2"/>
  <c r="AH45" i="2"/>
  <c r="AG45" i="2"/>
  <c r="AF45" i="2" s="1"/>
  <c r="AE45" i="2"/>
  <c r="S45" i="2"/>
  <c r="R45" i="2"/>
  <c r="Q45" i="2"/>
  <c r="P45" i="2" s="1"/>
  <c r="O45" i="2"/>
  <c r="J45" i="2"/>
  <c r="I45" i="2"/>
  <c r="H45" i="2"/>
  <c r="G45" i="2" s="1"/>
  <c r="F45" i="2"/>
  <c r="AI44" i="2"/>
  <c r="AH44" i="2"/>
  <c r="AG44" i="2"/>
  <c r="AF44" i="2" s="1"/>
  <c r="AE44" i="2"/>
  <c r="S44" i="2"/>
  <c r="R44" i="2"/>
  <c r="Q44" i="2"/>
  <c r="P44" i="2" s="1"/>
  <c r="O44" i="2"/>
  <c r="J44" i="2"/>
  <c r="I44" i="2"/>
  <c r="H44" i="2"/>
  <c r="G44" i="2" s="1"/>
  <c r="F44" i="2"/>
  <c r="AH43" i="2"/>
  <c r="AG43" i="2"/>
  <c r="AF43" i="2" s="1"/>
  <c r="AE43" i="2"/>
  <c r="S43" i="2"/>
  <c r="R43" i="2"/>
  <c r="Q43" i="2"/>
  <c r="P43" i="2" s="1"/>
  <c r="O43" i="2"/>
  <c r="J43" i="2"/>
  <c r="I43" i="2"/>
  <c r="H43" i="2"/>
  <c r="G43" i="2" s="1"/>
  <c r="F43" i="2"/>
  <c r="AI42" i="2"/>
  <c r="AH42" i="2"/>
  <c r="AG42" i="2"/>
  <c r="AF42" i="2" s="1"/>
  <c r="AE42" i="2"/>
  <c r="S42" i="2"/>
  <c r="R42" i="2"/>
  <c r="Q42" i="2"/>
  <c r="P42" i="2" s="1"/>
  <c r="O42" i="2"/>
  <c r="J42" i="2"/>
  <c r="I42" i="2"/>
  <c r="H42" i="2"/>
  <c r="G42" i="2" s="1"/>
  <c r="F42" i="2"/>
  <c r="AI41" i="2"/>
  <c r="AH41" i="2"/>
  <c r="S41" i="2"/>
  <c r="O41" i="2"/>
  <c r="Q41" i="2"/>
  <c r="P41" i="2" s="1"/>
  <c r="J41" i="2"/>
  <c r="F41" i="2"/>
  <c r="H41" i="2"/>
  <c r="G41" i="2" s="1"/>
  <c r="S40" i="2"/>
  <c r="R40" i="2"/>
  <c r="Q40" i="2"/>
  <c r="P40" i="2" s="1"/>
  <c r="O40" i="2"/>
  <c r="J40" i="2"/>
  <c r="I40" i="2"/>
  <c r="F40" i="2"/>
  <c r="AI39" i="2"/>
  <c r="AH39" i="2"/>
  <c r="AG39" i="2"/>
  <c r="AF39" i="2" s="1"/>
  <c r="S39" i="2"/>
  <c r="R39" i="2"/>
  <c r="Q39" i="2"/>
  <c r="P39" i="2" s="1"/>
  <c r="O39" i="2"/>
  <c r="J39" i="2"/>
  <c r="I39" i="2"/>
  <c r="H39" i="2"/>
  <c r="G39" i="2" s="1"/>
  <c r="F39" i="2"/>
  <c r="AI38" i="2"/>
  <c r="AH38" i="2"/>
  <c r="AG38" i="2"/>
  <c r="AF38" i="2" s="1"/>
  <c r="AE38" i="2"/>
  <c r="S38" i="2"/>
  <c r="R38" i="2"/>
  <c r="Q38" i="2"/>
  <c r="P38" i="2" s="1"/>
  <c r="O38" i="2"/>
  <c r="J38" i="2"/>
  <c r="I38" i="2"/>
  <c r="H38" i="2"/>
  <c r="G38" i="2" s="1"/>
  <c r="F38" i="2"/>
  <c r="AI37" i="2"/>
  <c r="AH37" i="2"/>
  <c r="AG37" i="2"/>
  <c r="AF37" i="2" s="1"/>
  <c r="AE37" i="2"/>
  <c r="S37" i="2"/>
  <c r="R37" i="2"/>
  <c r="Q37" i="2"/>
  <c r="P37" i="2" s="1"/>
  <c r="O37" i="2"/>
  <c r="J37" i="2"/>
  <c r="I37" i="2"/>
  <c r="H37" i="2"/>
  <c r="G37" i="2" s="1"/>
  <c r="F37" i="2"/>
  <c r="AI36" i="2"/>
  <c r="AH36" i="2"/>
  <c r="AG36" i="2"/>
  <c r="AF36" i="2" s="1"/>
  <c r="AE36" i="2"/>
  <c r="S36" i="2"/>
  <c r="R36" i="2"/>
  <c r="Q36" i="2"/>
  <c r="P36" i="2" s="1"/>
  <c r="O36" i="2"/>
  <c r="J36" i="2"/>
  <c r="I36" i="2"/>
  <c r="H36" i="2"/>
  <c r="G36" i="2" s="1"/>
  <c r="F36" i="2"/>
  <c r="AI35" i="2"/>
  <c r="AE35" i="2"/>
  <c r="AG35" i="2"/>
  <c r="AF35" i="2" s="1"/>
  <c r="S35" i="2"/>
  <c r="O35" i="2"/>
  <c r="J35" i="2"/>
  <c r="F35" i="2"/>
  <c r="AE34" i="2"/>
  <c r="S34" i="2"/>
  <c r="R34" i="2"/>
  <c r="Q34" i="2"/>
  <c r="P34" i="2" s="1"/>
  <c r="O34" i="2"/>
  <c r="J34" i="2"/>
  <c r="I34" i="2"/>
  <c r="H34" i="2"/>
  <c r="G34" i="2" s="1"/>
  <c r="F34" i="2"/>
  <c r="AI33" i="2"/>
  <c r="AH33" i="2"/>
  <c r="AG33" i="2"/>
  <c r="AF33" i="2" s="1"/>
  <c r="AE33" i="2"/>
  <c r="S33" i="2"/>
  <c r="R33" i="2"/>
  <c r="Q33" i="2"/>
  <c r="P33" i="2" s="1"/>
  <c r="O33" i="2"/>
  <c r="J33" i="2"/>
  <c r="I33" i="2"/>
  <c r="H33" i="2"/>
  <c r="G33" i="2" s="1"/>
  <c r="F33" i="2"/>
  <c r="AI32" i="2"/>
  <c r="AH32" i="2"/>
  <c r="AF32" i="2"/>
  <c r="AE32" i="2"/>
  <c r="S32" i="2"/>
  <c r="R32" i="2"/>
  <c r="Q32" i="2"/>
  <c r="P32" i="2" s="1"/>
  <c r="O32" i="2"/>
  <c r="J32" i="2"/>
  <c r="I32" i="2"/>
  <c r="H32" i="2"/>
  <c r="G32" i="2" s="1"/>
  <c r="F32" i="2"/>
  <c r="AI31" i="2"/>
  <c r="S31" i="2"/>
  <c r="O31" i="2"/>
  <c r="J31" i="2"/>
  <c r="F31" i="2"/>
  <c r="AI29" i="2"/>
  <c r="AH29" i="2"/>
  <c r="AG29" i="2"/>
  <c r="AF29" i="2" s="1"/>
  <c r="AE29" i="2"/>
  <c r="S29" i="2"/>
  <c r="R29" i="2"/>
  <c r="Q29" i="2"/>
  <c r="P29" i="2" s="1"/>
  <c r="J29" i="2"/>
  <c r="I29" i="2"/>
  <c r="H29" i="2"/>
  <c r="G29" i="2" s="1"/>
  <c r="AI28" i="2"/>
  <c r="AH28" i="2"/>
  <c r="AG28" i="2"/>
  <c r="AF28" i="2" s="1"/>
  <c r="AE28" i="2"/>
  <c r="S28" i="2"/>
  <c r="R28" i="2"/>
  <c r="Q28" i="2"/>
  <c r="P28" i="2" s="1"/>
  <c r="O28" i="2"/>
  <c r="J28" i="2"/>
  <c r="I28" i="2"/>
  <c r="H28" i="2"/>
  <c r="G28" i="2" s="1"/>
  <c r="F28" i="2"/>
  <c r="AI27" i="2"/>
  <c r="AH27" i="2"/>
  <c r="AG27" i="2"/>
  <c r="AF27" i="2" s="1"/>
  <c r="AE27" i="2"/>
  <c r="S27" i="2"/>
  <c r="R27" i="2"/>
  <c r="Q27" i="2"/>
  <c r="P27" i="2" s="1"/>
  <c r="O27" i="2"/>
  <c r="J27" i="2"/>
  <c r="I27" i="2"/>
  <c r="H27" i="2"/>
  <c r="G27" i="2" s="1"/>
  <c r="F27" i="2"/>
  <c r="AI26" i="2"/>
  <c r="S26" i="2"/>
  <c r="R26" i="2"/>
  <c r="J26" i="2"/>
  <c r="I26" i="2"/>
  <c r="AE25" i="2"/>
  <c r="O25" i="2"/>
  <c r="F25" i="2"/>
  <c r="AI24" i="2"/>
  <c r="AH24" i="2"/>
  <c r="AG24" i="2"/>
  <c r="AF24" i="2" s="1"/>
  <c r="AE24" i="2"/>
  <c r="S24" i="2"/>
  <c r="R24" i="2"/>
  <c r="Q24" i="2"/>
  <c r="P24" i="2" s="1"/>
  <c r="O24" i="2"/>
  <c r="J24" i="2"/>
  <c r="I24" i="2"/>
  <c r="H24" i="2"/>
  <c r="G24" i="2" s="1"/>
  <c r="F24" i="2"/>
  <c r="AI21" i="2"/>
  <c r="AH21" i="2"/>
  <c r="AG21" i="2"/>
  <c r="AF21" i="2" s="1"/>
  <c r="AE21" i="2"/>
  <c r="S21" i="2"/>
  <c r="R21" i="2"/>
  <c r="Q21" i="2"/>
  <c r="P21" i="2" s="1"/>
  <c r="O21" i="2"/>
  <c r="J21" i="2"/>
  <c r="I21" i="2"/>
  <c r="H21" i="2"/>
  <c r="G21" i="2" s="1"/>
  <c r="F21" i="2"/>
  <c r="AI18" i="2"/>
  <c r="AH18" i="2"/>
  <c r="AG18" i="2"/>
  <c r="AF18" i="2" s="1"/>
  <c r="AE18" i="2"/>
  <c r="S18" i="2"/>
  <c r="R18" i="2"/>
  <c r="Q18" i="2"/>
  <c r="P18" i="2" s="1"/>
  <c r="O18" i="2"/>
  <c r="J18" i="2"/>
  <c r="I18" i="2"/>
  <c r="H18" i="2"/>
  <c r="G18" i="2" s="1"/>
  <c r="F18" i="2"/>
  <c r="AI16" i="2"/>
  <c r="AH16" i="2"/>
  <c r="AG16" i="2"/>
  <c r="AF16" i="2" s="1"/>
  <c r="AE16" i="2"/>
  <c r="S16" i="2"/>
  <c r="R16" i="2"/>
  <c r="Q16" i="2"/>
  <c r="P16" i="2" s="1"/>
  <c r="O16" i="2"/>
  <c r="J16" i="2"/>
  <c r="I16" i="2"/>
  <c r="H16" i="2"/>
  <c r="G16" i="2" s="1"/>
  <c r="F16" i="2"/>
  <c r="AI15" i="2"/>
  <c r="AE15" i="2"/>
  <c r="AG15" i="2"/>
  <c r="AF15" i="2" s="1"/>
  <c r="S15" i="2"/>
  <c r="R15" i="2"/>
  <c r="P15" i="2"/>
  <c r="J15" i="2"/>
  <c r="I15" i="2"/>
  <c r="AI14" i="2"/>
  <c r="AH14" i="2"/>
  <c r="AG14" i="2"/>
  <c r="AF14" i="2" s="1"/>
  <c r="AE14" i="2"/>
  <c r="S14" i="2"/>
  <c r="R14" i="2"/>
  <c r="Q14" i="2"/>
  <c r="P14" i="2" s="1"/>
  <c r="O14" i="2"/>
  <c r="J14" i="2"/>
  <c r="I14" i="2"/>
  <c r="H14" i="2"/>
  <c r="G14" i="2" s="1"/>
  <c r="F14" i="2"/>
  <c r="AI13" i="2"/>
  <c r="AH13" i="2"/>
  <c r="AG13" i="2"/>
  <c r="AF13" i="2" s="1"/>
  <c r="S13" i="2"/>
  <c r="R13" i="2"/>
  <c r="Q13" i="2"/>
  <c r="P13" i="2" s="1"/>
  <c r="J13" i="2"/>
  <c r="I13" i="2"/>
  <c r="H13" i="2"/>
  <c r="G13" i="2" s="1"/>
  <c r="AI12" i="2"/>
  <c r="AH12" i="2"/>
  <c r="AG12" i="2"/>
  <c r="AF12" i="2" s="1"/>
  <c r="AE12" i="2"/>
  <c r="S12" i="2"/>
  <c r="R12" i="2"/>
  <c r="Q12" i="2"/>
  <c r="P12" i="2" s="1"/>
  <c r="O12" i="2"/>
  <c r="J12" i="2"/>
  <c r="I12" i="2"/>
  <c r="H12" i="2"/>
  <c r="G12" i="2" s="1"/>
  <c r="F12" i="2"/>
  <c r="AI11" i="2"/>
  <c r="AH11" i="2"/>
  <c r="AG11" i="2"/>
  <c r="AF11" i="2" s="1"/>
  <c r="S11" i="2"/>
  <c r="J11" i="2"/>
  <c r="AE10" i="2"/>
  <c r="O10" i="2"/>
  <c r="AI9" i="2"/>
  <c r="AH9" i="2"/>
  <c r="AG9" i="2"/>
  <c r="AF9" i="2" s="1"/>
  <c r="S9" i="2"/>
  <c r="R9" i="2"/>
  <c r="Q9" i="2"/>
  <c r="P9" i="2" s="1"/>
  <c r="AI8" i="2"/>
  <c r="AH8" i="2"/>
  <c r="AG8" i="2"/>
  <c r="AF8" i="2" s="1"/>
  <c r="S8" i="2"/>
  <c r="R8" i="2"/>
  <c r="Q8" i="2"/>
  <c r="P8" i="2" s="1"/>
  <c r="O8" i="2"/>
  <c r="G8" i="2"/>
  <c r="S7" i="2"/>
  <c r="J7" i="2"/>
  <c r="J94" i="2" l="1"/>
  <c r="W84" i="2"/>
  <c r="W94" i="2"/>
  <c r="W85" i="2"/>
  <c r="G79" i="2"/>
  <c r="H82" i="2"/>
  <c r="Q82" i="2"/>
  <c r="P79" i="2"/>
  <c r="S94" i="2"/>
  <c r="H15" i="2"/>
  <c r="G15" i="2" s="1"/>
  <c r="AH31" i="2"/>
  <c r="AG41" i="2"/>
  <c r="AF41" i="2" s="1"/>
  <c r="AG52" i="2"/>
  <c r="AF52" i="2" s="1"/>
  <c r="H7" i="2"/>
  <c r="Q7" i="2"/>
  <c r="AE11" i="2"/>
  <c r="F15" i="2"/>
  <c r="O15" i="2"/>
  <c r="AH15" i="2"/>
  <c r="O26" i="2"/>
  <c r="AH26" i="2"/>
  <c r="H31" i="2"/>
  <c r="G31" i="2" s="1"/>
  <c r="P31" i="2"/>
  <c r="H35" i="2"/>
  <c r="G35" i="2" s="1"/>
  <c r="Q35" i="2"/>
  <c r="P35" i="2" s="1"/>
  <c r="Y94" i="2"/>
  <c r="AH35" i="2"/>
  <c r="I41" i="2"/>
  <c r="R41" i="2"/>
  <c r="AE41" i="2"/>
  <c r="I46" i="2"/>
  <c r="R46" i="2"/>
  <c r="AG46" i="2"/>
  <c r="AF46" i="2" s="1"/>
  <c r="AE52" i="2"/>
  <c r="AH7" i="2"/>
  <c r="I11" i="2"/>
  <c r="R11" i="2"/>
  <c r="Q26" i="2"/>
  <c r="P26" i="2" s="1"/>
  <c r="I52" i="2"/>
  <c r="R52" i="2"/>
  <c r="I7" i="2"/>
  <c r="R7" i="2"/>
  <c r="AG7" i="2"/>
  <c r="H11" i="2"/>
  <c r="G11" i="2" s="1"/>
  <c r="Q11" i="2"/>
  <c r="P11" i="2" s="1"/>
  <c r="I31" i="2"/>
  <c r="R31" i="2"/>
  <c r="I35" i="2"/>
  <c r="R35" i="2"/>
  <c r="Z94" i="2"/>
  <c r="AH46" i="2"/>
  <c r="G52" i="2"/>
  <c r="Q52" i="2"/>
  <c r="P52" i="2" s="1"/>
  <c r="AI7" i="2"/>
  <c r="F11" i="2"/>
  <c r="AE31" i="2"/>
  <c r="X94" i="2"/>
  <c r="F52" i="2"/>
  <c r="O52" i="2"/>
  <c r="F94" i="2" l="1"/>
  <c r="Q94" i="2"/>
  <c r="O94" i="2"/>
  <c r="H94" i="2"/>
  <c r="AE94" i="2"/>
  <c r="Z82" i="2"/>
  <c r="Z83" i="2"/>
  <c r="X82" i="2"/>
  <c r="Y82" i="2"/>
  <c r="X83" i="2"/>
  <c r="Y83" i="2"/>
  <c r="AG94" i="2"/>
  <c r="I94" i="2"/>
  <c r="R94" i="2"/>
  <c r="AF7" i="2"/>
  <c r="AF94" i="2" s="1"/>
  <c r="P7" i="2"/>
  <c r="P94" i="2" s="1"/>
  <c r="G7" i="2"/>
  <c r="G94" i="2" s="1"/>
</calcChain>
</file>

<file path=xl/sharedStrings.xml><?xml version="1.0" encoding="utf-8"?>
<sst xmlns="http://schemas.openxmlformats.org/spreadsheetml/2006/main" count="97" uniqueCount="81">
  <si>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</si>
  <si>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</si>
  <si>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</si>
  <si>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</si>
  <si>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</si>
  <si>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А-80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</si>
  <si>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</si>
  <si>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</si>
  <si>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</si>
  <si>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</si>
  <si>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</si>
  <si>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</si>
  <si>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</si>
  <si>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</si>
  <si>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</si>
  <si>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</si>
  <si>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</si>
  <si>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</si>
  <si>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</si>
  <si>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</si>
  <si>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</si>
  <si>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</si>
  <si>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</si>
  <si>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</si>
  <si>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</si>
  <si>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</si>
  <si>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</si>
  <si>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</si>
  <si>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</si>
  <si>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</si>
  <si>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</si>
  <si>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</si>
  <si>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</si>
  <si>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</si>
  <si>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</si>
  <si>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</si>
  <si>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</si>
  <si>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</si>
  <si>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</si>
  <si>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</si>
  <si>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</si>
  <si>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</si>
  <si>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</si>
  <si>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</si>
  <si>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</si>
  <si>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</si>
  <si>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</si>
  <si>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</si>
  <si>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</si>
  <si>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</si>
  <si>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</si>
  <si>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</si>
  <si>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** смена собственника</t>
  </si>
  <si>
    <t>ООО "Роснефтегаз-Харп"</t>
  </si>
  <si>
    <t>ООО "Газпромнефть-Центр"</t>
  </si>
  <si>
    <t>ООО "Ростнефтегаз-Харп"</t>
  </si>
  <si>
    <t>ООО "Шадринская нефтебаза"</t>
  </si>
  <si>
    <t>* смена наименования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</si>
  <si>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</si>
  <si>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</si>
  <si>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</si>
  <si>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</si>
  <si>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</si>
  <si>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</si>
  <si>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</si>
  <si>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</si>
  <si>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</si>
  <si>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</si>
  <si>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</si>
  <si>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</si>
  <si>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</si>
  <si>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>ООО "Роснефтегаз-Харп"*</t>
  </si>
  <si>
    <t>АЗС-457 ООО "ТПК Исбелт"</t>
  </si>
  <si>
    <t>АЗС-453 ООО "ТПК Исбелт"</t>
  </si>
  <si>
    <t>АО "Автомобилист", ООО "Роснефтегаз-Харп"(п.Уренгой)</t>
  </si>
  <si>
    <t>АО "Автомобилист", ООО "Роснефтегаз-Харп" (п.Пуровск, п.Сывдарма)</t>
  </si>
  <si>
    <t xml:space="preserve">АО "Автомобилист", ООО "Роснефтегаз-Харп"(г.Тарко-Сале, п.Пурпе, п.Ханымей) </t>
  </si>
  <si>
    <t>за период с 30 декабря 2019 года по 29 июня 2020 года</t>
  </si>
  <si>
    <t>29.06.20/ 22.06.20</t>
  </si>
  <si>
    <t>29.06.20/  01.06.20</t>
  </si>
  <si>
    <t>29.06.20/  30.12.19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</si>
</sst>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8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center" vertical="center"/>
    </xf>
    <xf numFmtId="165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2" fontId="13" fillId="2" borderId="0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17" fontId="2" fillId="2" borderId="0" xfId="0" applyNumberFormat="1" applyFont="1" applyFill="1"/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4" fontId="13" fillId="2" borderId="0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97"/>
  <sheetViews>
    <sheetView tabSelected="1" zoomScale="80" zoomScaleNormal="80" zoomScaleSheetLayoutView="80" workbookViewId="0">
      <pane ySplit="6" topLeftCell="A7" activePane="bottomLeft" state="frozen"/>
      <selection pane="bottomLeft" activeCell="J104" sqref="J104"/>
    </sheetView>
  </sheetViews>
  <sheetFormatPr defaultColWidth="9.140625" defaultRowHeight="15" outlineLevelRow="1" x14ac:dyDescent="0.25"/>
  <cols>
    <col min="1" max="1" width="37.28515625" style="3" customWidth="1"/>
    <col min="2" max="2" width="8.7109375" style="4" customWidth="1"/>
    <col min="3" max="4" width="8.7109375" style="1" customWidth="1"/>
    <col min="5" max="5" width="9.5703125" style="6" customWidth="1"/>
    <col min="6" max="6" width="9.42578125" style="6" hidden="1" customWidth="1"/>
    <col min="7" max="7" width="11" style="6" hidden="1" customWidth="1"/>
    <col min="8" max="8" width="10.5703125" style="7" customWidth="1"/>
    <col min="9" max="9" width="11" style="7" customWidth="1"/>
    <col min="10" max="10" width="10.85546875" style="7" bestFit="1" customWidth="1"/>
    <col min="11" max="11" width="8.85546875" style="8" customWidth="1"/>
    <col min="12" max="12" width="8.85546875" style="9" customWidth="1"/>
    <col min="13" max="14" width="8.85546875" style="6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0.85546875" style="7" bestFit="1" customWidth="1"/>
    <col min="20" max="20" width="8.85546875" style="8" customWidth="1"/>
    <col min="21" max="21" width="8.85546875" style="9" customWidth="1"/>
    <col min="22" max="23" width="8.85546875" style="6" customWidth="1"/>
    <col min="24" max="24" width="11" style="7" customWidth="1"/>
    <col min="25" max="25" width="11.42578125" style="7" customWidth="1"/>
    <col min="26" max="26" width="11" style="7" customWidth="1"/>
    <col min="27" max="27" width="8.7109375" style="8" customWidth="1"/>
    <col min="28" max="28" width="8.7109375" style="9" customWidth="1"/>
    <col min="29" max="29" width="8.7109375" style="6" customWidth="1"/>
    <col min="30" max="30" width="9.85546875" style="6" customWidth="1"/>
    <col min="31" max="31" width="8.7109375" style="6" hidden="1" customWidth="1"/>
    <col min="32" max="32" width="11.28515625" style="6" hidden="1" customWidth="1"/>
    <col min="33" max="33" width="11.42578125" style="7" customWidth="1"/>
    <col min="34" max="35" width="10.85546875" style="2" bestFit="1" customWidth="1"/>
    <col min="36" max="16384" width="9.140625" style="2"/>
  </cols>
  <sheetData>
    <row r="1" spans="1:35" ht="18.75" customHeight="1" outlineLevel="1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</row>
    <row r="2" spans="1:35" ht="20.25" outlineLevel="1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ht="20.25" outlineLevel="1" x14ac:dyDescent="0.3">
      <c r="A3" s="82" t="s">
        <v>77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35" outlineLevel="1" x14ac:dyDescent="0.25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6"/>
      <c r="Y4" s="16"/>
      <c r="Z4" s="16"/>
      <c r="AA4" s="17"/>
      <c r="AB4" s="18"/>
      <c r="AC4" s="15"/>
      <c r="AD4" s="15"/>
      <c r="AE4" s="15"/>
      <c r="AF4" s="15"/>
      <c r="AG4" s="16"/>
      <c r="AH4" s="19"/>
      <c r="AI4" s="19"/>
    </row>
    <row r="5" spans="1:35" s="5" customFormat="1" ht="18" x14ac:dyDescent="0.25">
      <c r="A5" s="83" t="s">
        <v>2</v>
      </c>
      <c r="B5" s="84" t="s">
        <v>3</v>
      </c>
      <c r="C5" s="85"/>
      <c r="D5" s="85"/>
      <c r="E5" s="85"/>
      <c r="F5" s="85"/>
      <c r="G5" s="85"/>
      <c r="H5" s="85"/>
      <c r="I5" s="85"/>
      <c r="J5" s="86"/>
      <c r="K5" s="84" t="s">
        <v>4</v>
      </c>
      <c r="L5" s="85"/>
      <c r="M5" s="85"/>
      <c r="N5" s="85"/>
      <c r="O5" s="85"/>
      <c r="P5" s="85"/>
      <c r="Q5" s="85"/>
      <c r="R5" s="85"/>
      <c r="S5" s="86"/>
      <c r="T5" s="87" t="s">
        <v>5</v>
      </c>
      <c r="U5" s="87"/>
      <c r="V5" s="87"/>
      <c r="W5" s="87"/>
      <c r="X5" s="87"/>
      <c r="Y5" s="87"/>
      <c r="Z5" s="87"/>
      <c r="AA5" s="87" t="s">
        <v>6</v>
      </c>
      <c r="AB5" s="87"/>
      <c r="AC5" s="87"/>
      <c r="AD5" s="87"/>
      <c r="AE5" s="87"/>
      <c r="AF5" s="87"/>
      <c r="AG5" s="87"/>
      <c r="AH5" s="87"/>
      <c r="AI5" s="87"/>
    </row>
    <row r="6" spans="1:35" s="5" customFormat="1" ht="31.5" customHeight="1" x14ac:dyDescent="0.25">
      <c r="A6" s="83"/>
      <c r="B6" s="57">
        <v>43829</v>
      </c>
      <c r="C6" s="57">
        <v>43983</v>
      </c>
      <c r="D6" s="57">
        <v>44004</v>
      </c>
      <c r="E6" s="57">
        <v>44011</v>
      </c>
      <c r="F6" s="57"/>
      <c r="G6" s="57"/>
      <c r="H6" s="57" t="s">
        <v>78</v>
      </c>
      <c r="I6" s="57" t="s">
        <v>79</v>
      </c>
      <c r="J6" s="57" t="s">
        <v>80</v>
      </c>
      <c r="K6" s="57">
        <v>43829</v>
      </c>
      <c r="L6" s="57">
        <v>43983</v>
      </c>
      <c r="M6" s="57">
        <v>44004</v>
      </c>
      <c r="N6" s="57">
        <v>44011</v>
      </c>
      <c r="O6" s="57"/>
      <c r="P6" s="57"/>
      <c r="Q6" s="57" t="s">
        <v>78</v>
      </c>
      <c r="R6" s="57" t="s">
        <v>79</v>
      </c>
      <c r="S6" s="57" t="s">
        <v>80</v>
      </c>
      <c r="T6" s="57">
        <v>43829</v>
      </c>
      <c r="U6" s="57">
        <v>43983</v>
      </c>
      <c r="V6" s="57">
        <v>44004</v>
      </c>
      <c r="W6" s="57">
        <v>44011</v>
      </c>
      <c r="X6" s="57" t="s">
        <v>78</v>
      </c>
      <c r="Y6" s="57" t="s">
        <v>79</v>
      </c>
      <c r="Z6" s="57" t="s">
        <v>80</v>
      </c>
      <c r="AA6" s="57">
        <v>43829</v>
      </c>
      <c r="AB6" s="57">
        <v>43983</v>
      </c>
      <c r="AC6" s="57">
        <v>44004</v>
      </c>
      <c r="AD6" s="57">
        <v>44011</v>
      </c>
      <c r="AE6" s="57"/>
      <c r="AF6" s="57"/>
      <c r="AG6" s="57" t="s">
        <v>78</v>
      </c>
      <c r="AH6" s="57" t="s">
        <v>79</v>
      </c>
      <c r="AI6" s="57" t="s">
        <v>80</v>
      </c>
    </row>
    <row r="7" spans="1:35" s="10" customFormat="1" ht="18" x14ac:dyDescent="0.25">
      <c r="A7" s="20" t="s">
        <v>7</v>
      </c>
      <c r="B7" s="21">
        <v>44.133333333333333</v>
      </c>
      <c r="C7" s="21">
        <v>43.166666666666664</v>
      </c>
      <c r="D7" s="21">
        <v>43.233333333333327</v>
      </c>
      <c r="E7" s="21">
        <f>AVERAGE(E8:E10)</f>
        <v>43.233333333333327</v>
      </c>
      <c r="F7" s="21">
        <f>E7-D7</f>
        <v>0</v>
      </c>
      <c r="G7" s="22">
        <f>H7-100%</f>
        <v>0</v>
      </c>
      <c r="H7" s="22">
        <f>E7/D7</f>
        <v>1</v>
      </c>
      <c r="I7" s="22">
        <f>E7/C7</f>
        <v>1.0015444015444015</v>
      </c>
      <c r="J7" s="23">
        <f>E7/B7</f>
        <v>0.97960725075528687</v>
      </c>
      <c r="K7" s="21">
        <v>42.433333333333337</v>
      </c>
      <c r="L7" s="21">
        <v>41.866666666666667</v>
      </c>
      <c r="M7" s="21">
        <v>42</v>
      </c>
      <c r="N7" s="21">
        <f>AVERAGE(N8:N10)</f>
        <v>42</v>
      </c>
      <c r="O7" s="21">
        <f>N7-M7</f>
        <v>0</v>
      </c>
      <c r="P7" s="22">
        <f>Q7-100%</f>
        <v>0</v>
      </c>
      <c r="Q7" s="22">
        <f>N7/M7</f>
        <v>1</v>
      </c>
      <c r="R7" s="22">
        <f>N7/L7</f>
        <v>1.0031847133757961</v>
      </c>
      <c r="S7" s="23">
        <f>N7/K7</f>
        <v>0.98978790259230154</v>
      </c>
      <c r="T7" s="21"/>
      <c r="U7" s="21"/>
      <c r="V7" s="21"/>
      <c r="W7" s="21"/>
      <c r="X7" s="22"/>
      <c r="Y7" s="22"/>
      <c r="Z7" s="23"/>
      <c r="AA7" s="24">
        <v>49.9</v>
      </c>
      <c r="AB7" s="24">
        <v>49.033333333333303</v>
      </c>
      <c r="AC7" s="24">
        <v>50.366666666666667</v>
      </c>
      <c r="AD7" s="24">
        <f>AVERAGE(AD8:AD10)</f>
        <v>50.366666666666667</v>
      </c>
      <c r="AE7" s="24">
        <f>AD7-AC7</f>
        <v>0</v>
      </c>
      <c r="AF7" s="22">
        <f>AG7-100%</f>
        <v>0</v>
      </c>
      <c r="AG7" s="22">
        <f>AD7/AC7</f>
        <v>1</v>
      </c>
      <c r="AH7" s="22">
        <f>AD7/AB7</f>
        <v>1.0271923861318837</v>
      </c>
      <c r="AI7" s="25">
        <f>AD7/AA7</f>
        <v>1.0093520374081497</v>
      </c>
    </row>
    <row r="8" spans="1:35" s="5" customFormat="1" ht="36.75" customHeight="1" outlineLevel="1" x14ac:dyDescent="0.25">
      <c r="A8" s="26" t="s">
        <v>35</v>
      </c>
      <c r="B8" s="27">
        <v>43.2</v>
      </c>
      <c r="C8" s="28">
        <v>42.9</v>
      </c>
      <c r="D8" s="28">
        <v>43</v>
      </c>
      <c r="E8" s="28">
        <v>43</v>
      </c>
      <c r="F8" s="21">
        <f>E8-D8</f>
        <v>0</v>
      </c>
      <c r="G8" s="22">
        <f t="shared" ref="G8:G70" si="0">H8-100%</f>
        <v>0</v>
      </c>
      <c r="H8" s="29">
        <f>E8/D8</f>
        <v>1</v>
      </c>
      <c r="I8" s="29">
        <f>E8/C8</f>
        <v>1.0023310023310024</v>
      </c>
      <c r="J8" s="30">
        <f>E8/B8</f>
        <v>0.99537037037037035</v>
      </c>
      <c r="K8" s="27">
        <v>41.1</v>
      </c>
      <c r="L8" s="28">
        <v>40.799999999999997</v>
      </c>
      <c r="M8" s="28">
        <v>41</v>
      </c>
      <c r="N8" s="28">
        <v>41</v>
      </c>
      <c r="O8" s="21">
        <f t="shared" ref="O8:O72" si="1">N8-M8</f>
        <v>0</v>
      </c>
      <c r="P8" s="22">
        <f t="shared" ref="P8:P70" si="2">Q8-100%</f>
        <v>0</v>
      </c>
      <c r="Q8" s="29">
        <f>N8/M8</f>
        <v>1</v>
      </c>
      <c r="R8" s="29">
        <f>N8/L8</f>
        <v>1.0049019607843137</v>
      </c>
      <c r="S8" s="30">
        <f>N8/K8</f>
        <v>0.9975669099756691</v>
      </c>
      <c r="T8" s="27"/>
      <c r="U8" s="28"/>
      <c r="V8" s="28"/>
      <c r="W8" s="28"/>
      <c r="X8" s="29"/>
      <c r="Y8" s="29"/>
      <c r="Z8" s="30"/>
      <c r="AA8" s="27">
        <v>49</v>
      </c>
      <c r="AB8" s="28">
        <v>45.6</v>
      </c>
      <c r="AC8" s="28">
        <v>49.6</v>
      </c>
      <c r="AD8" s="28">
        <v>49.6</v>
      </c>
      <c r="AE8" s="24">
        <f>AD8-AC8</f>
        <v>0</v>
      </c>
      <c r="AF8" s="22">
        <f t="shared" ref="AF8:AF70" si="3">AG8-100%</f>
        <v>0</v>
      </c>
      <c r="AG8" s="29">
        <f>AD8/AC8</f>
        <v>1</v>
      </c>
      <c r="AH8" s="29">
        <f>AD8/AB8</f>
        <v>1.0877192982456141</v>
      </c>
      <c r="AI8" s="30">
        <f>AD8/AA8</f>
        <v>1.0122448979591836</v>
      </c>
    </row>
    <row r="9" spans="1:35" s="5" customFormat="1" ht="36" outlineLevel="1" x14ac:dyDescent="0.25">
      <c r="A9" s="26" t="s">
        <v>36</v>
      </c>
      <c r="B9" s="27">
        <v>44.2</v>
      </c>
      <c r="C9" s="27">
        <v>41.6</v>
      </c>
      <c r="D9" s="27">
        <v>41.7</v>
      </c>
      <c r="E9" s="27">
        <v>41.7</v>
      </c>
      <c r="F9" s="21">
        <f>E9-D9</f>
        <v>0</v>
      </c>
      <c r="G9" s="22">
        <f t="shared" si="0"/>
        <v>0</v>
      </c>
      <c r="H9" s="29">
        <f>E9/D9</f>
        <v>1</v>
      </c>
      <c r="I9" s="29">
        <f>E9/C9</f>
        <v>1.0024038461538463</v>
      </c>
      <c r="J9" s="30">
        <f>E9/B9</f>
        <v>0.9434389140271493</v>
      </c>
      <c r="K9" s="27">
        <v>42.2</v>
      </c>
      <c r="L9" s="27">
        <v>40.799999999999997</v>
      </c>
      <c r="M9" s="27">
        <v>41</v>
      </c>
      <c r="N9" s="27">
        <v>41</v>
      </c>
      <c r="O9" s="21">
        <f t="shared" si="1"/>
        <v>0</v>
      </c>
      <c r="P9" s="22">
        <f t="shared" si="2"/>
        <v>0</v>
      </c>
      <c r="Q9" s="29">
        <f>N9/M9</f>
        <v>1</v>
      </c>
      <c r="R9" s="29">
        <f>N9/L9</f>
        <v>1.0049019607843137</v>
      </c>
      <c r="S9" s="30">
        <f>N9/K9</f>
        <v>0.97156398104265396</v>
      </c>
      <c r="T9" s="27"/>
      <c r="U9" s="27"/>
      <c r="V9" s="27"/>
      <c r="W9" s="27"/>
      <c r="X9" s="29"/>
      <c r="Y9" s="29"/>
      <c r="Z9" s="30"/>
      <c r="AA9" s="27">
        <v>50.2</v>
      </c>
      <c r="AB9" s="27">
        <v>51</v>
      </c>
      <c r="AC9" s="27">
        <v>51</v>
      </c>
      <c r="AD9" s="27">
        <v>51</v>
      </c>
      <c r="AE9" s="24">
        <f>AD9-AC9</f>
        <v>0</v>
      </c>
      <c r="AF9" s="22">
        <f t="shared" si="3"/>
        <v>0</v>
      </c>
      <c r="AG9" s="29">
        <f>AD9/AC9</f>
        <v>1</v>
      </c>
      <c r="AH9" s="29">
        <f>AD9/AB9</f>
        <v>1</v>
      </c>
      <c r="AI9" s="30">
        <f>AD9/AA9</f>
        <v>1.0159362549800797</v>
      </c>
    </row>
    <row r="10" spans="1:35" s="5" customFormat="1" ht="36" outlineLevel="1" x14ac:dyDescent="0.25">
      <c r="A10" s="26" t="s">
        <v>56</v>
      </c>
      <c r="B10" s="28">
        <v>45</v>
      </c>
      <c r="C10" s="28">
        <v>45</v>
      </c>
      <c r="D10" s="28">
        <v>45</v>
      </c>
      <c r="E10" s="28">
        <v>45</v>
      </c>
      <c r="F10" s="21">
        <f>E10-D10</f>
        <v>0</v>
      </c>
      <c r="G10" s="22">
        <f>H10-100%</f>
        <v>0</v>
      </c>
      <c r="H10" s="31">
        <f>E10/D10</f>
        <v>1</v>
      </c>
      <c r="I10" s="31">
        <f>E10/C10</f>
        <v>1</v>
      </c>
      <c r="J10" s="32">
        <f>E10/B10</f>
        <v>1</v>
      </c>
      <c r="K10" s="28">
        <v>44</v>
      </c>
      <c r="L10" s="28">
        <v>44</v>
      </c>
      <c r="M10" s="28">
        <v>44</v>
      </c>
      <c r="N10" s="28">
        <v>44</v>
      </c>
      <c r="O10" s="21">
        <f t="shared" si="1"/>
        <v>0</v>
      </c>
      <c r="P10" s="22">
        <f t="shared" si="2"/>
        <v>0</v>
      </c>
      <c r="Q10" s="31">
        <f>N10/M10</f>
        <v>1</v>
      </c>
      <c r="R10" s="31">
        <f>N10/L10</f>
        <v>1</v>
      </c>
      <c r="S10" s="32">
        <f>N10/K10</f>
        <v>1</v>
      </c>
      <c r="T10" s="28"/>
      <c r="U10" s="28"/>
      <c r="V10" s="28"/>
      <c r="W10" s="28"/>
      <c r="X10" s="31"/>
      <c r="Y10" s="31"/>
      <c r="Z10" s="32"/>
      <c r="AA10" s="28">
        <v>50.5</v>
      </c>
      <c r="AB10" s="28">
        <v>50.5</v>
      </c>
      <c r="AC10" s="28">
        <v>50.5</v>
      </c>
      <c r="AD10" s="28">
        <v>50.5</v>
      </c>
      <c r="AE10" s="24">
        <f t="shared" ref="AE10:AE16" si="4">AD10-AC10</f>
        <v>0</v>
      </c>
      <c r="AF10" s="22">
        <f t="shared" si="3"/>
        <v>0</v>
      </c>
      <c r="AG10" s="31">
        <f>AD10/AC10</f>
        <v>1</v>
      </c>
      <c r="AH10" s="31">
        <f>AD10/AB10</f>
        <v>1</v>
      </c>
      <c r="AI10" s="32">
        <f>AD10/AA10</f>
        <v>1</v>
      </c>
    </row>
    <row r="11" spans="1:35" s="11" customFormat="1" ht="18" x14ac:dyDescent="0.25">
      <c r="A11" s="33" t="s">
        <v>8</v>
      </c>
      <c r="B11" s="21">
        <v>45.526666666666664</v>
      </c>
      <c r="C11" s="21">
        <v>45.660000000000004</v>
      </c>
      <c r="D11" s="21">
        <v>45.993333333333332</v>
      </c>
      <c r="E11" s="21">
        <f>AVERAGE(E12:E14)</f>
        <v>45.993333333333332</v>
      </c>
      <c r="F11" s="21">
        <f t="shared" ref="F11:F72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1.0073003358154473</v>
      </c>
      <c r="J11" s="23">
        <f t="shared" ref="J11:J16" si="8">E11/B11</f>
        <v>1.0102504026943917</v>
      </c>
      <c r="K11" s="21">
        <v>43.620000000000005</v>
      </c>
      <c r="L11" s="21">
        <v>44.32</v>
      </c>
      <c r="M11" s="21">
        <v>44.620000000000005</v>
      </c>
      <c r="N11" s="21">
        <f>AVERAGE(N12:N14)</f>
        <v>44.620000000000005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1.0067689530685922</v>
      </c>
      <c r="S11" s="23">
        <f t="shared" ref="S11:S16" si="11">N11/K11</f>
        <v>1.0229252636405319</v>
      </c>
      <c r="T11" s="21"/>
      <c r="U11" s="21"/>
      <c r="V11" s="21"/>
      <c r="W11" s="21"/>
      <c r="X11" s="22"/>
      <c r="Y11" s="22"/>
      <c r="Z11" s="23"/>
      <c r="AA11" s="24">
        <v>50.589999999999996</v>
      </c>
      <c r="AB11" s="24">
        <v>50.356666666666662</v>
      </c>
      <c r="AC11" s="24">
        <v>50.856666666666662</v>
      </c>
      <c r="AD11" s="24">
        <f>AVERAGE(AD12:AD14)</f>
        <v>50.856666666666662</v>
      </c>
      <c r="AE11" s="24">
        <f t="shared" si="4"/>
        <v>0</v>
      </c>
      <c r="AF11" s="22">
        <f t="shared" si="3"/>
        <v>0</v>
      </c>
      <c r="AG11" s="22">
        <f t="shared" ref="AG11:AG16" si="12">AD11/AC11</f>
        <v>1</v>
      </c>
      <c r="AH11" s="22">
        <f t="shared" ref="AH11:AH16" si="13">AD11/AB11</f>
        <v>1.0099291719070629</v>
      </c>
      <c r="AI11" s="23">
        <f t="shared" ref="AI11:AI16" si="14">AD11/AA11</f>
        <v>1.0052711339526916</v>
      </c>
    </row>
    <row r="12" spans="1:35" s="5" customFormat="1" ht="36" outlineLevel="1" x14ac:dyDescent="0.25">
      <c r="A12" s="26" t="s">
        <v>62</v>
      </c>
      <c r="B12" s="27">
        <v>45.1</v>
      </c>
      <c r="C12" s="28">
        <v>45.5</v>
      </c>
      <c r="D12" s="28">
        <v>45.5</v>
      </c>
      <c r="E12" s="28">
        <v>45.5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1.0088691796008868</v>
      </c>
      <c r="K12" s="27">
        <v>43.7</v>
      </c>
      <c r="L12" s="28">
        <v>44.1</v>
      </c>
      <c r="M12" s="28">
        <v>44.1</v>
      </c>
      <c r="N12" s="28">
        <v>44.1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</v>
      </c>
      <c r="S12" s="30">
        <f t="shared" si="11"/>
        <v>1.0091533180778032</v>
      </c>
      <c r="T12" s="27"/>
      <c r="U12" s="28"/>
      <c r="V12" s="28"/>
      <c r="W12" s="28"/>
      <c r="X12" s="29"/>
      <c r="Y12" s="29"/>
      <c r="Z12" s="30"/>
      <c r="AA12" s="27">
        <v>50.8</v>
      </c>
      <c r="AB12" s="28">
        <v>51.3</v>
      </c>
      <c r="AC12" s="28">
        <v>51.3</v>
      </c>
      <c r="AD12" s="28">
        <v>51.3</v>
      </c>
      <c r="AE12" s="24">
        <f t="shared" si="4"/>
        <v>0</v>
      </c>
      <c r="AF12" s="22">
        <f t="shared" si="3"/>
        <v>0</v>
      </c>
      <c r="AG12" s="29">
        <f t="shared" si="12"/>
        <v>1</v>
      </c>
      <c r="AH12" s="29">
        <f t="shared" si="13"/>
        <v>1</v>
      </c>
      <c r="AI12" s="30">
        <f t="shared" si="14"/>
        <v>1.0098425196850394</v>
      </c>
    </row>
    <row r="13" spans="1:35" s="5" customFormat="1" ht="36" outlineLevel="1" x14ac:dyDescent="0.25">
      <c r="A13" s="26" t="s">
        <v>36</v>
      </c>
      <c r="B13" s="27">
        <v>47.28</v>
      </c>
      <c r="C13" s="27">
        <v>47.28</v>
      </c>
      <c r="D13" s="27">
        <v>47.58</v>
      </c>
      <c r="E13" s="27">
        <v>47.58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1.0063451776649746</v>
      </c>
      <c r="J13" s="30">
        <f t="shared" si="8"/>
        <v>1.0063451776649746</v>
      </c>
      <c r="K13" s="27">
        <v>44.26</v>
      </c>
      <c r="L13" s="27">
        <v>45.96</v>
      </c>
      <c r="M13" s="27">
        <v>46.26</v>
      </c>
      <c r="N13" s="27">
        <v>46.26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1.006527415143603</v>
      </c>
      <c r="S13" s="30">
        <f t="shared" si="11"/>
        <v>1.0451875282422052</v>
      </c>
      <c r="T13" s="27"/>
      <c r="U13" s="27"/>
      <c r="V13" s="27"/>
      <c r="W13" s="27"/>
      <c r="X13" s="29"/>
      <c r="Y13" s="29"/>
      <c r="Z13" s="30"/>
      <c r="AA13" s="27">
        <v>52.27</v>
      </c>
      <c r="AB13" s="27">
        <v>51.07</v>
      </c>
      <c r="AC13" s="27">
        <v>51.37</v>
      </c>
      <c r="AD13" s="27">
        <v>51.37</v>
      </c>
      <c r="AE13" s="24">
        <f t="shared" si="4"/>
        <v>0</v>
      </c>
      <c r="AF13" s="22">
        <f t="shared" si="3"/>
        <v>0</v>
      </c>
      <c r="AG13" s="29">
        <f t="shared" si="12"/>
        <v>1</v>
      </c>
      <c r="AH13" s="29">
        <f t="shared" si="13"/>
        <v>1.0058742901899353</v>
      </c>
      <c r="AI13" s="30">
        <f t="shared" si="14"/>
        <v>0.98278171035010509</v>
      </c>
    </row>
    <row r="14" spans="1:35" s="5" customFormat="1" ht="36" outlineLevel="1" x14ac:dyDescent="0.25">
      <c r="A14" s="26" t="s">
        <v>37</v>
      </c>
      <c r="B14" s="28">
        <v>44.2</v>
      </c>
      <c r="C14" s="28">
        <v>44.2</v>
      </c>
      <c r="D14" s="28">
        <v>44.9</v>
      </c>
      <c r="E14" s="28">
        <v>44.9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1.0158371040723981</v>
      </c>
      <c r="J14" s="32">
        <f t="shared" si="8"/>
        <v>1.0158371040723981</v>
      </c>
      <c r="K14" s="28">
        <v>42.9</v>
      </c>
      <c r="L14" s="28">
        <v>42.9</v>
      </c>
      <c r="M14" s="28">
        <v>43.5</v>
      </c>
      <c r="N14" s="28">
        <v>43.5</v>
      </c>
      <c r="O14" s="21">
        <f t="shared" si="1"/>
        <v>0</v>
      </c>
      <c r="P14" s="22">
        <f t="shared" si="2"/>
        <v>0</v>
      </c>
      <c r="Q14" s="31">
        <f t="shared" si="9"/>
        <v>1</v>
      </c>
      <c r="R14" s="31">
        <f t="shared" si="10"/>
        <v>1.013986013986014</v>
      </c>
      <c r="S14" s="32">
        <f t="shared" si="11"/>
        <v>1.013986013986014</v>
      </c>
      <c r="T14" s="28"/>
      <c r="U14" s="28"/>
      <c r="V14" s="28"/>
      <c r="W14" s="28"/>
      <c r="X14" s="31"/>
      <c r="Y14" s="31"/>
      <c r="Z14" s="32"/>
      <c r="AA14" s="28">
        <v>48.7</v>
      </c>
      <c r="AB14" s="28">
        <v>48.7</v>
      </c>
      <c r="AC14" s="28">
        <v>49.9</v>
      </c>
      <c r="AD14" s="28">
        <v>49.9</v>
      </c>
      <c r="AE14" s="24">
        <f t="shared" si="4"/>
        <v>0</v>
      </c>
      <c r="AF14" s="22">
        <f t="shared" si="3"/>
        <v>0</v>
      </c>
      <c r="AG14" s="31">
        <f t="shared" si="12"/>
        <v>1</v>
      </c>
      <c r="AH14" s="31">
        <f t="shared" si="13"/>
        <v>1.0246406570841888</v>
      </c>
      <c r="AI14" s="32">
        <f t="shared" si="14"/>
        <v>1.0246406570841888</v>
      </c>
    </row>
    <row r="15" spans="1:35" s="10" customFormat="1" ht="18" x14ac:dyDescent="0.25">
      <c r="A15" s="33" t="s">
        <v>9</v>
      </c>
      <c r="B15" s="21">
        <v>46.885714285714286</v>
      </c>
      <c r="C15" s="21">
        <v>46.971428571428568</v>
      </c>
      <c r="D15" s="21">
        <v>47.071428571428562</v>
      </c>
      <c r="E15" s="21">
        <f>AVERAGE(E16:E25)</f>
        <v>47.071428571428562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1.0021289537712894</v>
      </c>
      <c r="J15" s="23">
        <f t="shared" si="8"/>
        <v>1.0039609993906153</v>
      </c>
      <c r="K15" s="21">
        <v>45.028571428571425</v>
      </c>
      <c r="L15" s="21">
        <v>44.864285714285707</v>
      </c>
      <c r="M15" s="21">
        <v>44.935714285714276</v>
      </c>
      <c r="N15" s="21">
        <f>AVERAGE(N16:N25)</f>
        <v>44.935714285714276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0"/>
        <v>1.0015921031682853</v>
      </c>
      <c r="S15" s="23">
        <f t="shared" si="11"/>
        <v>0.99793781725888309</v>
      </c>
      <c r="T15" s="21"/>
      <c r="U15" s="21"/>
      <c r="V15" s="21"/>
      <c r="W15" s="21"/>
      <c r="X15" s="22"/>
      <c r="Y15" s="22"/>
      <c r="Z15" s="23"/>
      <c r="AA15" s="24">
        <v>52.535714285714278</v>
      </c>
      <c r="AB15" s="24">
        <v>52.321428571428562</v>
      </c>
      <c r="AC15" s="24">
        <v>52.321428571428562</v>
      </c>
      <c r="AD15" s="24">
        <f>AVERAGE(AD16:AD25)</f>
        <v>52.321428571428562</v>
      </c>
      <c r="AE15" s="24">
        <f t="shared" si="4"/>
        <v>0</v>
      </c>
      <c r="AF15" s="22">
        <f t="shared" si="3"/>
        <v>0</v>
      </c>
      <c r="AG15" s="22">
        <f t="shared" si="12"/>
        <v>1</v>
      </c>
      <c r="AH15" s="22">
        <f t="shared" si="13"/>
        <v>1</v>
      </c>
      <c r="AI15" s="25">
        <f t="shared" si="14"/>
        <v>0.99592114208021754</v>
      </c>
    </row>
    <row r="16" spans="1:35" s="5" customFormat="1" ht="18" outlineLevel="1" x14ac:dyDescent="0.25">
      <c r="A16" s="26" t="s">
        <v>50</v>
      </c>
      <c r="B16" s="27">
        <v>47.5</v>
      </c>
      <c r="C16" s="28">
        <v>48</v>
      </c>
      <c r="D16" s="28">
        <v>48</v>
      </c>
      <c r="E16" s="28">
        <v>48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1.0105263157894737</v>
      </c>
      <c r="K16" s="27">
        <v>45.5</v>
      </c>
      <c r="L16" s="28">
        <v>46</v>
      </c>
      <c r="M16" s="28">
        <v>46</v>
      </c>
      <c r="N16" s="28">
        <v>46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1.0109890109890109</v>
      </c>
      <c r="T16" s="27"/>
      <c r="U16" s="28"/>
      <c r="V16" s="28"/>
      <c r="W16" s="28"/>
      <c r="X16" s="29"/>
      <c r="Y16" s="29"/>
      <c r="Z16" s="30"/>
      <c r="AA16" s="27">
        <v>53.3</v>
      </c>
      <c r="AB16" s="28">
        <v>54</v>
      </c>
      <c r="AC16" s="28">
        <v>54</v>
      </c>
      <c r="AD16" s="28">
        <v>54</v>
      </c>
      <c r="AE16" s="24">
        <f t="shared" si="4"/>
        <v>0</v>
      </c>
      <c r="AF16" s="22">
        <f t="shared" si="3"/>
        <v>0</v>
      </c>
      <c r="AG16" s="29">
        <f t="shared" si="12"/>
        <v>1</v>
      </c>
      <c r="AH16" s="29">
        <f t="shared" si="13"/>
        <v>1</v>
      </c>
      <c r="AI16" s="30">
        <f t="shared" si="14"/>
        <v>1.0131332082551596</v>
      </c>
    </row>
    <row r="17" spans="1:35" s="5" customFormat="1" ht="18" outlineLevel="1" x14ac:dyDescent="0.25">
      <c r="A17" s="26" t="s">
        <v>53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9"/>
      <c r="Y17" s="29"/>
      <c r="Z17" s="30"/>
      <c r="AA17" s="27"/>
      <c r="AB17" s="28"/>
      <c r="AC17" s="28"/>
      <c r="AD17" s="28"/>
      <c r="AE17" s="24"/>
      <c r="AF17" s="22">
        <f t="shared" si="3"/>
        <v>-1</v>
      </c>
      <c r="AG17" s="29"/>
      <c r="AH17" s="29"/>
      <c r="AI17" s="30"/>
    </row>
    <row r="18" spans="1:35" s="5" customFormat="1" ht="20.25" customHeight="1" outlineLevel="1" x14ac:dyDescent="0.25">
      <c r="A18" s="26" t="s">
        <v>51</v>
      </c>
      <c r="B18" s="28">
        <v>47.5</v>
      </c>
      <c r="C18" s="28">
        <v>47.5</v>
      </c>
      <c r="D18" s="28">
        <v>47.5</v>
      </c>
      <c r="E18" s="28">
        <v>47.5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</v>
      </c>
      <c r="K18" s="28">
        <v>45.4</v>
      </c>
      <c r="L18" s="28">
        <v>45.3</v>
      </c>
      <c r="M18" s="28">
        <v>45.3</v>
      </c>
      <c r="N18" s="28">
        <v>45.3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0.99779735682819382</v>
      </c>
      <c r="T18" s="28"/>
      <c r="U18" s="28"/>
      <c r="V18" s="28"/>
      <c r="W18" s="28"/>
      <c r="X18" s="31"/>
      <c r="Y18" s="31"/>
      <c r="Z18" s="32"/>
      <c r="AA18" s="28">
        <v>51.9</v>
      </c>
      <c r="AB18" s="28">
        <v>52.6</v>
      </c>
      <c r="AC18" s="28">
        <v>52.6</v>
      </c>
      <c r="AD18" s="28">
        <v>52.6</v>
      </c>
      <c r="AE18" s="24">
        <f>AD18-AC18</f>
        <v>0</v>
      </c>
      <c r="AF18" s="22">
        <f t="shared" si="3"/>
        <v>0</v>
      </c>
      <c r="AG18" s="31">
        <f>AD18/AC18</f>
        <v>1</v>
      </c>
      <c r="AH18" s="31">
        <f>AD18/AB18</f>
        <v>1</v>
      </c>
      <c r="AI18" s="32">
        <f>AD18/AA18</f>
        <v>1.0134874759152217</v>
      </c>
    </row>
    <row r="19" spans="1:35" s="5" customFormat="1" ht="20.25" customHeight="1" outlineLevel="1" x14ac:dyDescent="0.25">
      <c r="A19" s="26" t="s">
        <v>48</v>
      </c>
      <c r="B19" s="28">
        <v>45.1</v>
      </c>
      <c r="C19" s="28">
        <v>45.1</v>
      </c>
      <c r="D19" s="28">
        <v>45.1</v>
      </c>
      <c r="E19" s="28">
        <v>45.1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</v>
      </c>
      <c r="K19" s="28">
        <v>43.6</v>
      </c>
      <c r="L19" s="28">
        <v>43.1</v>
      </c>
      <c r="M19" s="28">
        <v>43.1</v>
      </c>
      <c r="N19" s="28">
        <v>43.1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0.98853211009174313</v>
      </c>
      <c r="T19" s="28"/>
      <c r="U19" s="28"/>
      <c r="V19" s="28"/>
      <c r="W19" s="28"/>
      <c r="X19" s="31"/>
      <c r="Y19" s="31"/>
      <c r="Z19" s="32"/>
      <c r="AA19" s="28">
        <v>49.9</v>
      </c>
      <c r="AB19" s="28">
        <v>50.7</v>
      </c>
      <c r="AC19" s="28">
        <v>50.7</v>
      </c>
      <c r="AD19" s="28">
        <v>50.7</v>
      </c>
      <c r="AE19" s="24">
        <f t="shared" ref="AE19:AE20" si="17">AD19-AC19</f>
        <v>0</v>
      </c>
      <c r="AF19" s="22">
        <f t="shared" si="3"/>
        <v>0</v>
      </c>
      <c r="AG19" s="31">
        <f>AD19/AC19</f>
        <v>1</v>
      </c>
      <c r="AH19" s="31">
        <f>AD19/AB19</f>
        <v>1</v>
      </c>
      <c r="AI19" s="32">
        <f t="shared" ref="AI19:AI20" si="18">AD19/AA19</f>
        <v>1.0160320641282565</v>
      </c>
    </row>
    <row r="20" spans="1:35" s="5" customFormat="1" ht="20.25" customHeight="1" outlineLevel="1" x14ac:dyDescent="0.25">
      <c r="A20" s="26" t="s">
        <v>49</v>
      </c>
      <c r="B20" s="28">
        <v>45.1</v>
      </c>
      <c r="C20" s="28">
        <v>45.1</v>
      </c>
      <c r="D20" s="28">
        <v>45.1</v>
      </c>
      <c r="E20" s="28">
        <v>45.1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</v>
      </c>
      <c r="K20" s="28">
        <v>43.6</v>
      </c>
      <c r="L20" s="28">
        <v>43.1</v>
      </c>
      <c r="M20" s="28">
        <v>43.1</v>
      </c>
      <c r="N20" s="28">
        <v>43.1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0.98853211009174313</v>
      </c>
      <c r="T20" s="28"/>
      <c r="U20" s="28"/>
      <c r="V20" s="28"/>
      <c r="W20" s="28"/>
      <c r="X20" s="31"/>
      <c r="Y20" s="31"/>
      <c r="Z20" s="32"/>
      <c r="AA20" s="28">
        <v>49.9</v>
      </c>
      <c r="AB20" s="28">
        <v>50.7</v>
      </c>
      <c r="AC20" s="28">
        <v>50.7</v>
      </c>
      <c r="AD20" s="28">
        <v>50.7</v>
      </c>
      <c r="AE20" s="24">
        <f t="shared" si="17"/>
        <v>0</v>
      </c>
      <c r="AF20" s="22">
        <f t="shared" si="3"/>
        <v>0</v>
      </c>
      <c r="AG20" s="31">
        <f>AD20/AC20</f>
        <v>1</v>
      </c>
      <c r="AH20" s="31">
        <f>AD20/AB20</f>
        <v>1</v>
      </c>
      <c r="AI20" s="32">
        <f t="shared" si="18"/>
        <v>1.0160320641282565</v>
      </c>
    </row>
    <row r="21" spans="1:35" s="5" customFormat="1" ht="18" outlineLevel="1" x14ac:dyDescent="0.25">
      <c r="A21" s="26" t="s">
        <v>10</v>
      </c>
      <c r="B21" s="28">
        <v>49.8</v>
      </c>
      <c r="C21" s="28">
        <v>49.9</v>
      </c>
      <c r="D21" s="28">
        <v>50.6</v>
      </c>
      <c r="E21" s="28">
        <v>50.6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1.0140280561122246</v>
      </c>
      <c r="J21" s="32">
        <f>E21/B21</f>
        <v>1.0160642570281124</v>
      </c>
      <c r="K21" s="28">
        <v>47.6</v>
      </c>
      <c r="L21" s="28">
        <v>47.2</v>
      </c>
      <c r="M21" s="28">
        <v>47.7</v>
      </c>
      <c r="N21" s="28">
        <v>47.7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1.0105932203389831</v>
      </c>
      <c r="S21" s="32">
        <f>N21/K21</f>
        <v>1.0021008403361344</v>
      </c>
      <c r="T21" s="28"/>
      <c r="U21" s="28"/>
      <c r="V21" s="28"/>
      <c r="W21" s="28"/>
      <c r="X21" s="31"/>
      <c r="Y21" s="31"/>
      <c r="Z21" s="32"/>
      <c r="AA21" s="28">
        <v>59.9</v>
      </c>
      <c r="AB21" s="28">
        <v>54.9</v>
      </c>
      <c r="AC21" s="28">
        <v>54.9</v>
      </c>
      <c r="AD21" s="28">
        <v>54.9</v>
      </c>
      <c r="AE21" s="24">
        <f>AD21-AC21</f>
        <v>0</v>
      </c>
      <c r="AF21" s="22">
        <f t="shared" si="3"/>
        <v>0</v>
      </c>
      <c r="AG21" s="31">
        <f>AD21/AC21</f>
        <v>1</v>
      </c>
      <c r="AH21" s="31">
        <f>AD21/AB21</f>
        <v>1</v>
      </c>
      <c r="AI21" s="32">
        <f>AD21/AA21</f>
        <v>0.91652754590984975</v>
      </c>
    </row>
    <row r="22" spans="1:35" s="5" customFormat="1" ht="18.75" hidden="1" customHeight="1" outlineLevel="1" x14ac:dyDescent="0.25">
      <c r="A22" s="26" t="s">
        <v>11</v>
      </c>
      <c r="B22" s="28"/>
      <c r="C22" s="28"/>
      <c r="D22" s="28"/>
      <c r="E22" s="28"/>
      <c r="F22" s="21">
        <f t="shared" si="5"/>
        <v>0</v>
      </c>
      <c r="G22" s="22" t="e">
        <f t="shared" si="0"/>
        <v>#DIV/0!</v>
      </c>
      <c r="H22" s="31" t="e">
        <f>E22/D22</f>
        <v>#DIV/0!</v>
      </c>
      <c r="I22" s="31" t="e">
        <f>E22/C22</f>
        <v>#DIV/0!</v>
      </c>
      <c r="J22" s="32" t="e">
        <f>E22/B22</f>
        <v>#DIV/0!</v>
      </c>
      <c r="K22" s="28"/>
      <c r="L22" s="28"/>
      <c r="M22" s="28"/>
      <c r="N22" s="28"/>
      <c r="O22" s="21">
        <f t="shared" si="1"/>
        <v>0</v>
      </c>
      <c r="P22" s="22" t="e">
        <f t="shared" si="2"/>
        <v>#DIV/0!</v>
      </c>
      <c r="Q22" s="31" t="e">
        <f>N22/M22</f>
        <v>#DIV/0!</v>
      </c>
      <c r="R22" s="31" t="e">
        <f>N22/L22</f>
        <v>#DIV/0!</v>
      </c>
      <c r="S22" s="32" t="e">
        <f>N22/K22</f>
        <v>#DIV/0!</v>
      </c>
      <c r="T22" s="28"/>
      <c r="U22" s="28"/>
      <c r="V22" s="28"/>
      <c r="W22" s="28"/>
      <c r="X22" s="31"/>
      <c r="Y22" s="31"/>
      <c r="Z22" s="32"/>
      <c r="AA22" s="28"/>
      <c r="AB22" s="28"/>
      <c r="AC22" s="28"/>
      <c r="AD22" s="28"/>
      <c r="AE22" s="24">
        <f>AD22-AC22</f>
        <v>0</v>
      </c>
      <c r="AF22" s="22" t="e">
        <f t="shared" si="3"/>
        <v>#DIV/0!</v>
      </c>
      <c r="AG22" s="31" t="e">
        <f>AD22/AC22</f>
        <v>#DIV/0!</v>
      </c>
      <c r="AH22" s="31" t="e">
        <f>AD22/AB22</f>
        <v>#DIV/0!</v>
      </c>
      <c r="AI22" s="32" t="e">
        <f>AD22/AA22</f>
        <v>#DIV/0!</v>
      </c>
    </row>
    <row r="23" spans="1:35" s="5" customFormat="1" ht="18.75" customHeight="1" outlineLevel="1" x14ac:dyDescent="0.25">
      <c r="A23" s="26" t="s">
        <v>54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31"/>
      <c r="Y23" s="31"/>
      <c r="Z23" s="32"/>
      <c r="AA23" s="28"/>
      <c r="AB23" s="28"/>
      <c r="AC23" s="28"/>
      <c r="AD23" s="28"/>
      <c r="AE23" s="24"/>
      <c r="AF23" s="22">
        <f t="shared" si="3"/>
        <v>-1</v>
      </c>
      <c r="AG23" s="31"/>
      <c r="AH23" s="31"/>
      <c r="AI23" s="32"/>
    </row>
    <row r="24" spans="1:35" s="5" customFormat="1" ht="18" outlineLevel="1" x14ac:dyDescent="0.25">
      <c r="A24" s="26" t="s">
        <v>51</v>
      </c>
      <c r="B24" s="28">
        <v>47.8</v>
      </c>
      <c r="C24" s="28">
        <v>47.8</v>
      </c>
      <c r="D24" s="28">
        <v>47.8</v>
      </c>
      <c r="E24" s="28">
        <v>47.8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</v>
      </c>
      <c r="K24" s="28">
        <v>45.85</v>
      </c>
      <c r="L24" s="28">
        <v>45.7</v>
      </c>
      <c r="M24" s="28">
        <v>45.7</v>
      </c>
      <c r="N24" s="28">
        <v>45.7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1</v>
      </c>
      <c r="S24" s="32">
        <f>N24/K24</f>
        <v>0.99672846237731738</v>
      </c>
      <c r="T24" s="28"/>
      <c r="U24" s="28"/>
      <c r="V24" s="28"/>
      <c r="W24" s="28"/>
      <c r="X24" s="31"/>
      <c r="Y24" s="31"/>
      <c r="Z24" s="32"/>
      <c r="AA24" s="28">
        <v>52.4</v>
      </c>
      <c r="AB24" s="28">
        <v>52.65</v>
      </c>
      <c r="AC24" s="28">
        <v>52.65</v>
      </c>
      <c r="AD24" s="28">
        <v>52.65</v>
      </c>
      <c r="AE24" s="24">
        <f t="shared" ref="AE24:AE30" si="23">AD24-AC24</f>
        <v>0</v>
      </c>
      <c r="AF24" s="22">
        <f t="shared" si="3"/>
        <v>0</v>
      </c>
      <c r="AG24" s="31">
        <f t="shared" ref="AG24:AG29" si="24">AD24/AC24</f>
        <v>1</v>
      </c>
      <c r="AH24" s="31">
        <f t="shared" ref="AH24:AH29" si="25">AD24/AB24</f>
        <v>1</v>
      </c>
      <c r="AI24" s="32">
        <f>AD24/AA24</f>
        <v>1.0047709923664123</v>
      </c>
    </row>
    <row r="25" spans="1:35" s="5" customFormat="1" ht="18" outlineLevel="1" x14ac:dyDescent="0.25">
      <c r="A25" s="26" t="s">
        <v>48</v>
      </c>
      <c r="B25" s="28">
        <v>45.4</v>
      </c>
      <c r="C25" s="28">
        <v>45.4</v>
      </c>
      <c r="D25" s="28">
        <v>45.4</v>
      </c>
      <c r="E25" s="28">
        <v>45.4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</v>
      </c>
      <c r="K25" s="28">
        <v>43.65</v>
      </c>
      <c r="L25" s="28">
        <v>43.65</v>
      </c>
      <c r="M25" s="28">
        <v>43.65</v>
      </c>
      <c r="N25" s="28">
        <v>43.65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</v>
      </c>
      <c r="S25" s="32">
        <f>N25/K25</f>
        <v>1</v>
      </c>
      <c r="T25" s="28"/>
      <c r="U25" s="28"/>
      <c r="V25" s="28"/>
      <c r="W25" s="28"/>
      <c r="X25" s="31"/>
      <c r="Y25" s="31"/>
      <c r="Z25" s="32"/>
      <c r="AA25" s="28">
        <v>50.45</v>
      </c>
      <c r="AB25" s="28">
        <v>50.7</v>
      </c>
      <c r="AC25" s="28">
        <v>50.7</v>
      </c>
      <c r="AD25" s="28">
        <v>50.7</v>
      </c>
      <c r="AE25" s="24">
        <f t="shared" si="23"/>
        <v>0</v>
      </c>
      <c r="AF25" s="22">
        <f t="shared" si="3"/>
        <v>0</v>
      </c>
      <c r="AG25" s="31">
        <f t="shared" si="24"/>
        <v>1</v>
      </c>
      <c r="AH25" s="31">
        <f t="shared" si="25"/>
        <v>1</v>
      </c>
      <c r="AI25" s="32">
        <f>AD25/AA25</f>
        <v>1.0049554013875124</v>
      </c>
    </row>
    <row r="26" spans="1:35" s="10" customFormat="1" ht="18" x14ac:dyDescent="0.25">
      <c r="A26" s="33" t="s">
        <v>12</v>
      </c>
      <c r="B26" s="21">
        <v>43.567499999999995</v>
      </c>
      <c r="C26" s="21">
        <v>43.517499999999998</v>
      </c>
      <c r="D26" s="21">
        <v>43.567499999999995</v>
      </c>
      <c r="E26" s="21">
        <f>AVERAGE(E27:E29,E30)</f>
        <v>43.567499999999995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0"/>
        <v>1.0011489630608374</v>
      </c>
      <c r="J26" s="23">
        <f t="shared" ref="J26:J31" si="26">E26/B26</f>
        <v>1</v>
      </c>
      <c r="K26" s="21">
        <v>41.734999999999999</v>
      </c>
      <c r="L26" s="21">
        <v>41.847499999999997</v>
      </c>
      <c r="M26" s="21">
        <v>41.897499999999994</v>
      </c>
      <c r="N26" s="21">
        <f>AVERAGE(N27:N29,N30)</f>
        <v>41.897499999999994</v>
      </c>
      <c r="O26" s="21">
        <f t="shared" si="1"/>
        <v>0</v>
      </c>
      <c r="P26" s="22">
        <f t="shared" si="2"/>
        <v>0</v>
      </c>
      <c r="Q26" s="22">
        <f t="shared" si="21"/>
        <v>1</v>
      </c>
      <c r="R26" s="22">
        <f t="shared" si="22"/>
        <v>1.001194814505048</v>
      </c>
      <c r="S26" s="23">
        <f t="shared" ref="S26:S31" si="27">N26/K26</f>
        <v>1.0038936144722654</v>
      </c>
      <c r="T26" s="21">
        <v>33</v>
      </c>
      <c r="U26" s="21"/>
      <c r="V26" s="21"/>
      <c r="W26" s="21"/>
      <c r="X26" s="22"/>
      <c r="Y26" s="22"/>
      <c r="Z26" s="22"/>
      <c r="AA26" s="24">
        <v>50.164999999999999</v>
      </c>
      <c r="AB26" s="24">
        <v>50.627499999999998</v>
      </c>
      <c r="AC26" s="24">
        <v>50.627499999999998</v>
      </c>
      <c r="AD26" s="21">
        <f>AVERAGE(AD27:AD29,AD30)</f>
        <v>50.627499999999998</v>
      </c>
      <c r="AE26" s="24">
        <f>AD26-AC26</f>
        <v>0</v>
      </c>
      <c r="AF26" s="22">
        <f t="shared" si="3"/>
        <v>0</v>
      </c>
      <c r="AG26" s="22">
        <f>AD26/AC26</f>
        <v>1</v>
      </c>
      <c r="AH26" s="34">
        <f t="shared" si="25"/>
        <v>1</v>
      </c>
      <c r="AI26" s="25">
        <f t="shared" ref="AI26:AI31" si="28">AD26/AA26</f>
        <v>1.0092195754011761</v>
      </c>
    </row>
    <row r="27" spans="1:35" s="5" customFormat="1" ht="18" outlineLevel="1" x14ac:dyDescent="0.25">
      <c r="A27" s="26" t="s">
        <v>43</v>
      </c>
      <c r="B27" s="27">
        <v>42.85</v>
      </c>
      <c r="C27" s="28">
        <v>42.65</v>
      </c>
      <c r="D27" s="28">
        <v>42.85</v>
      </c>
      <c r="E27" s="28">
        <v>42.85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1.0046893317702228</v>
      </c>
      <c r="J27" s="30">
        <f t="shared" si="26"/>
        <v>1</v>
      </c>
      <c r="K27" s="27">
        <v>41.55</v>
      </c>
      <c r="L27" s="28">
        <v>41.1</v>
      </c>
      <c r="M27" s="28">
        <v>41.3</v>
      </c>
      <c r="N27" s="28">
        <v>41.3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1.0048661800486618</v>
      </c>
      <c r="S27" s="30">
        <f t="shared" si="27"/>
        <v>0.99398315282791816</v>
      </c>
      <c r="T27" s="27"/>
      <c r="U27" s="28"/>
      <c r="V27" s="28"/>
      <c r="W27" s="28"/>
      <c r="X27" s="29"/>
      <c r="Y27" s="29"/>
      <c r="Z27" s="30"/>
      <c r="AA27" s="27">
        <v>50.25</v>
      </c>
      <c r="AB27" s="28">
        <v>50.5</v>
      </c>
      <c r="AC27" s="28">
        <v>50.5</v>
      </c>
      <c r="AD27" s="28">
        <v>50.5</v>
      </c>
      <c r="AE27" s="24">
        <f t="shared" si="23"/>
        <v>0</v>
      </c>
      <c r="AF27" s="22">
        <f t="shared" si="3"/>
        <v>0</v>
      </c>
      <c r="AG27" s="29">
        <f t="shared" si="24"/>
        <v>1</v>
      </c>
      <c r="AH27" s="29">
        <f t="shared" si="25"/>
        <v>1</v>
      </c>
      <c r="AI27" s="30">
        <f t="shared" si="28"/>
        <v>1.0049751243781095</v>
      </c>
    </row>
    <row r="28" spans="1:35" s="5" customFormat="1" ht="37.15" customHeight="1" outlineLevel="1" x14ac:dyDescent="0.25">
      <c r="A28" s="26" t="s">
        <v>38</v>
      </c>
      <c r="B28" s="28">
        <v>42.5</v>
      </c>
      <c r="C28" s="28">
        <v>42.5</v>
      </c>
      <c r="D28" s="28">
        <v>42.5</v>
      </c>
      <c r="E28" s="28">
        <v>42.5</v>
      </c>
      <c r="F28" s="21">
        <f t="shared" si="5"/>
        <v>0</v>
      </c>
      <c r="G28" s="22">
        <f t="shared" si="0"/>
        <v>0</v>
      </c>
      <c r="H28" s="31">
        <f t="shared" si="19"/>
        <v>1</v>
      </c>
      <c r="I28" s="31">
        <f t="shared" si="20"/>
        <v>1</v>
      </c>
      <c r="J28" s="32">
        <f t="shared" si="26"/>
        <v>1</v>
      </c>
      <c r="K28" s="28">
        <v>41</v>
      </c>
      <c r="L28" s="28">
        <v>41.4</v>
      </c>
      <c r="M28" s="28">
        <v>41.4</v>
      </c>
      <c r="N28" s="28">
        <v>41.4</v>
      </c>
      <c r="O28" s="21">
        <f t="shared" si="1"/>
        <v>0</v>
      </c>
      <c r="P28" s="22">
        <f t="shared" si="2"/>
        <v>0</v>
      </c>
      <c r="Q28" s="31">
        <f t="shared" si="21"/>
        <v>1</v>
      </c>
      <c r="R28" s="31">
        <f t="shared" si="22"/>
        <v>1</v>
      </c>
      <c r="S28" s="32">
        <f t="shared" si="27"/>
        <v>1.0097560975609756</v>
      </c>
      <c r="T28" s="28"/>
      <c r="U28" s="28"/>
      <c r="V28" s="28"/>
      <c r="W28" s="28"/>
      <c r="X28" s="31"/>
      <c r="Y28" s="31"/>
      <c r="Z28" s="32"/>
      <c r="AA28" s="28">
        <v>48.9</v>
      </c>
      <c r="AB28" s="28">
        <v>50.5</v>
      </c>
      <c r="AC28" s="28">
        <v>50.5</v>
      </c>
      <c r="AD28" s="28">
        <v>50.5</v>
      </c>
      <c r="AE28" s="24">
        <f t="shared" si="23"/>
        <v>0</v>
      </c>
      <c r="AF28" s="22">
        <f t="shared" si="3"/>
        <v>0</v>
      </c>
      <c r="AG28" s="31">
        <f t="shared" si="24"/>
        <v>1</v>
      </c>
      <c r="AH28" s="31">
        <f t="shared" si="25"/>
        <v>1</v>
      </c>
      <c r="AI28" s="32">
        <f t="shared" si="28"/>
        <v>1.0327198364008181</v>
      </c>
    </row>
    <row r="29" spans="1:35" s="5" customFormat="1" ht="21.75" customHeight="1" outlineLevel="1" x14ac:dyDescent="0.25">
      <c r="A29" s="35" t="s">
        <v>13</v>
      </c>
      <c r="B29" s="28">
        <v>46.92</v>
      </c>
      <c r="C29" s="28">
        <v>46.92</v>
      </c>
      <c r="D29" s="28">
        <v>46.92</v>
      </c>
      <c r="E29" s="28">
        <v>46.92</v>
      </c>
      <c r="F29" s="21">
        <f>E29-D29</f>
        <v>0</v>
      </c>
      <c r="G29" s="22">
        <f t="shared" si="0"/>
        <v>0</v>
      </c>
      <c r="H29" s="31">
        <f t="shared" si="19"/>
        <v>1</v>
      </c>
      <c r="I29" s="31">
        <f t="shared" si="20"/>
        <v>1</v>
      </c>
      <c r="J29" s="32">
        <f t="shared" si="26"/>
        <v>1</v>
      </c>
      <c r="K29" s="28">
        <v>43.89</v>
      </c>
      <c r="L29" s="28">
        <v>44.39</v>
      </c>
      <c r="M29" s="28">
        <v>44.39</v>
      </c>
      <c r="N29" s="28">
        <v>44.39</v>
      </c>
      <c r="O29" s="21">
        <f>N29-M29</f>
        <v>0</v>
      </c>
      <c r="P29" s="22">
        <f t="shared" si="2"/>
        <v>0</v>
      </c>
      <c r="Q29" s="31">
        <f t="shared" si="21"/>
        <v>1</v>
      </c>
      <c r="R29" s="31">
        <f t="shared" si="22"/>
        <v>1</v>
      </c>
      <c r="S29" s="32">
        <f t="shared" si="27"/>
        <v>1.0113921166552746</v>
      </c>
      <c r="T29" s="28"/>
      <c r="U29" s="28"/>
      <c r="V29" s="28"/>
      <c r="W29" s="28"/>
      <c r="X29" s="31"/>
      <c r="Y29" s="31"/>
      <c r="Z29" s="32"/>
      <c r="AA29" s="28">
        <v>52.01</v>
      </c>
      <c r="AB29" s="28">
        <v>52.51</v>
      </c>
      <c r="AC29" s="28">
        <v>52.51</v>
      </c>
      <c r="AD29" s="28">
        <v>52.51</v>
      </c>
      <c r="AE29" s="24">
        <f t="shared" si="23"/>
        <v>0</v>
      </c>
      <c r="AF29" s="22">
        <f t="shared" si="3"/>
        <v>0</v>
      </c>
      <c r="AG29" s="31">
        <f t="shared" si="24"/>
        <v>1</v>
      </c>
      <c r="AH29" s="31">
        <f t="shared" si="25"/>
        <v>1</v>
      </c>
      <c r="AI29" s="32">
        <f t="shared" si="28"/>
        <v>1.0096135358584888</v>
      </c>
    </row>
    <row r="30" spans="1:35" s="5" customFormat="1" ht="21.75" customHeight="1" outlineLevel="1" x14ac:dyDescent="0.25">
      <c r="A30" s="35" t="s">
        <v>58</v>
      </c>
      <c r="B30" s="28">
        <v>42</v>
      </c>
      <c r="C30" s="28">
        <v>42</v>
      </c>
      <c r="D30" s="28">
        <v>42</v>
      </c>
      <c r="E30" s="28">
        <v>42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</v>
      </c>
      <c r="K30" s="28">
        <v>40.5</v>
      </c>
      <c r="L30" s="28">
        <v>40.5</v>
      </c>
      <c r="M30" s="28">
        <v>40.5</v>
      </c>
      <c r="N30" s="28">
        <v>40.5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</v>
      </c>
      <c r="T30" s="28">
        <v>33</v>
      </c>
      <c r="U30" s="28"/>
      <c r="V30" s="28"/>
      <c r="W30" s="28"/>
      <c r="X30" s="31"/>
      <c r="Y30" s="31"/>
      <c r="Z30" s="32"/>
      <c r="AA30" s="28">
        <v>49.5</v>
      </c>
      <c r="AB30" s="28">
        <v>49</v>
      </c>
      <c r="AC30" s="28">
        <v>49</v>
      </c>
      <c r="AD30" s="28">
        <v>49</v>
      </c>
      <c r="AE30" s="24">
        <f t="shared" si="23"/>
        <v>0</v>
      </c>
      <c r="AF30" s="22">
        <f t="shared" si="3"/>
        <v>0</v>
      </c>
      <c r="AG30" s="31">
        <f t="shared" ref="AG30" si="33">AD30/AC30</f>
        <v>1</v>
      </c>
      <c r="AH30" s="31">
        <f t="shared" ref="AH30" si="34">AD30/AB30</f>
        <v>1</v>
      </c>
      <c r="AI30" s="32">
        <f t="shared" si="28"/>
        <v>0.98989898989898994</v>
      </c>
    </row>
    <row r="31" spans="1:35" s="10" customFormat="1" ht="18" x14ac:dyDescent="0.25">
      <c r="A31" s="36" t="s">
        <v>14</v>
      </c>
      <c r="B31" s="21">
        <v>42.033333333333331</v>
      </c>
      <c r="C31" s="21">
        <v>40.633333333333333</v>
      </c>
      <c r="D31" s="21">
        <v>41.166666666666671</v>
      </c>
      <c r="E31" s="21">
        <f>AVERAGE(E32:E34)</f>
        <v>41.166666666666671</v>
      </c>
      <c r="F31" s="21">
        <f t="shared" si="5"/>
        <v>0</v>
      </c>
      <c r="G31" s="22">
        <f t="shared" si="0"/>
        <v>0</v>
      </c>
      <c r="H31" s="22">
        <f>E31/D31</f>
        <v>1</v>
      </c>
      <c r="I31" s="22">
        <f>E31/C31</f>
        <v>1.0131255127153407</v>
      </c>
      <c r="J31" s="23">
        <f t="shared" si="26"/>
        <v>0.97938144329896926</v>
      </c>
      <c r="K31" s="21">
        <v>40.300000000000004</v>
      </c>
      <c r="L31" s="24">
        <v>39.1</v>
      </c>
      <c r="M31" s="24">
        <v>39.633333333333333</v>
      </c>
      <c r="N31" s="24">
        <f>AVERAGE(N32:N34)</f>
        <v>39.633333333333333</v>
      </c>
      <c r="O31" s="21">
        <f t="shared" si="1"/>
        <v>0</v>
      </c>
      <c r="P31" s="22">
        <f t="shared" si="2"/>
        <v>0</v>
      </c>
      <c r="Q31" s="22">
        <f>N31/M31</f>
        <v>1</v>
      </c>
      <c r="R31" s="22">
        <f>N31/L31</f>
        <v>1.0136402387041772</v>
      </c>
      <c r="S31" s="23">
        <f t="shared" si="27"/>
        <v>0.98345740281224137</v>
      </c>
      <c r="T31" s="21"/>
      <c r="U31" s="21"/>
      <c r="V31" s="21"/>
      <c r="W31" s="21"/>
      <c r="X31" s="22"/>
      <c r="Y31" s="22"/>
      <c r="Z31" s="23"/>
      <c r="AA31" s="24">
        <v>49.5</v>
      </c>
      <c r="AB31" s="24">
        <v>46.475000000000001</v>
      </c>
      <c r="AC31" s="24">
        <v>46.975000000000001</v>
      </c>
      <c r="AD31" s="24">
        <f>AVERAGE(AD32:AD34)</f>
        <v>46.975000000000001</v>
      </c>
      <c r="AE31" s="24">
        <f t="shared" ref="AE31:AE75" si="35">AD31-AC31</f>
        <v>0</v>
      </c>
      <c r="AF31" s="22">
        <f>AG31-100%</f>
        <v>0</v>
      </c>
      <c r="AG31" s="22">
        <f>AD31/AC31</f>
        <v>1</v>
      </c>
      <c r="AH31" s="22">
        <f>AD31/AB31</f>
        <v>1.0107584722969338</v>
      </c>
      <c r="AI31" s="23">
        <f t="shared" si="28"/>
        <v>0.94898989898989905</v>
      </c>
    </row>
    <row r="32" spans="1:35" s="5" customFormat="1" ht="18" outlineLevel="1" x14ac:dyDescent="0.25">
      <c r="A32" s="26" t="s">
        <v>73</v>
      </c>
      <c r="B32" s="28">
        <v>43.25</v>
      </c>
      <c r="C32" s="28">
        <v>43.25</v>
      </c>
      <c r="D32" s="28">
        <v>43.45</v>
      </c>
      <c r="E32" s="28">
        <v>43.45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1.0046242774566474</v>
      </c>
      <c r="J32" s="32">
        <f>E32/B32</f>
        <v>1.0046242774566474</v>
      </c>
      <c r="K32" s="28">
        <v>41.85</v>
      </c>
      <c r="L32" s="28">
        <v>41.85</v>
      </c>
      <c r="M32" s="28">
        <v>42.05</v>
      </c>
      <c r="N32" s="28">
        <v>42.05</v>
      </c>
      <c r="O32" s="21">
        <f t="shared" si="1"/>
        <v>0</v>
      </c>
      <c r="P32" s="22">
        <f t="shared" si="2"/>
        <v>0</v>
      </c>
      <c r="Q32" s="31">
        <f t="shared" ref="Q32:Q55" si="36">N32/M32</f>
        <v>1</v>
      </c>
      <c r="R32" s="31">
        <f t="shared" ref="R32:R55" si="37">N32/L32</f>
        <v>1.004778972520908</v>
      </c>
      <c r="S32" s="32">
        <f t="shared" ref="S32:S55" si="38">N32/K32</f>
        <v>1.004778972520908</v>
      </c>
      <c r="T32" s="28"/>
      <c r="U32" s="28"/>
      <c r="V32" s="28"/>
      <c r="W32" s="28"/>
      <c r="X32" s="31"/>
      <c r="Y32" s="31"/>
      <c r="Z32" s="32"/>
      <c r="AA32" s="28">
        <v>50.6</v>
      </c>
      <c r="AB32" s="28">
        <v>50.85</v>
      </c>
      <c r="AC32" s="28">
        <v>50.85</v>
      </c>
      <c r="AD32" s="28">
        <v>50.85</v>
      </c>
      <c r="AE32" s="24">
        <f t="shared" si="35"/>
        <v>0</v>
      </c>
      <c r="AF32" s="22">
        <f t="shared" si="3"/>
        <v>0</v>
      </c>
      <c r="AG32" s="31">
        <f>AD32/AC32</f>
        <v>1</v>
      </c>
      <c r="AH32" s="31">
        <f>AD32/AB32</f>
        <v>1</v>
      </c>
      <c r="AI32" s="32">
        <f>AD32/AA32</f>
        <v>1.0049407114624507</v>
      </c>
    </row>
    <row r="33" spans="1:35" s="5" customFormat="1" ht="18" outlineLevel="1" x14ac:dyDescent="0.25">
      <c r="A33" s="26" t="s">
        <v>72</v>
      </c>
      <c r="B33" s="28">
        <v>39.6</v>
      </c>
      <c r="C33" s="28">
        <v>35.4</v>
      </c>
      <c r="D33" s="28">
        <v>36.6</v>
      </c>
      <c r="E33" s="28">
        <v>36.6</v>
      </c>
      <c r="F33" s="21">
        <f>E33-D33</f>
        <v>0</v>
      </c>
      <c r="G33" s="22">
        <f t="shared" si="0"/>
        <v>0</v>
      </c>
      <c r="H33" s="31">
        <f>E33/D33</f>
        <v>1</v>
      </c>
      <c r="I33" s="31">
        <f>E33/C33</f>
        <v>1.0338983050847459</v>
      </c>
      <c r="J33" s="32">
        <f>E33/B33</f>
        <v>0.9242424242424242</v>
      </c>
      <c r="K33" s="28">
        <v>37.200000000000003</v>
      </c>
      <c r="L33" s="28">
        <v>33.6</v>
      </c>
      <c r="M33" s="28">
        <v>34.799999999999997</v>
      </c>
      <c r="N33" s="28">
        <v>34.799999999999997</v>
      </c>
      <c r="O33" s="21">
        <f t="shared" si="1"/>
        <v>0</v>
      </c>
      <c r="P33" s="22">
        <f t="shared" si="2"/>
        <v>0</v>
      </c>
      <c r="Q33" s="31">
        <f t="shared" si="36"/>
        <v>1</v>
      </c>
      <c r="R33" s="31">
        <f t="shared" si="37"/>
        <v>1.0357142857142856</v>
      </c>
      <c r="S33" s="32">
        <f t="shared" si="38"/>
        <v>0.93548387096774177</v>
      </c>
      <c r="T33" s="28"/>
      <c r="U33" s="28"/>
      <c r="V33" s="28"/>
      <c r="W33" s="28"/>
      <c r="X33" s="31"/>
      <c r="Y33" s="31"/>
      <c r="Z33" s="32"/>
      <c r="AA33" s="28">
        <v>48.4</v>
      </c>
      <c r="AB33" s="28">
        <v>42.1</v>
      </c>
      <c r="AC33" s="28">
        <v>43.1</v>
      </c>
      <c r="AD33" s="28">
        <v>43.1</v>
      </c>
      <c r="AE33" s="24">
        <f t="shared" si="35"/>
        <v>0</v>
      </c>
      <c r="AF33" s="22">
        <f t="shared" si="3"/>
        <v>0</v>
      </c>
      <c r="AG33" s="31">
        <f>AD33/AC33</f>
        <v>1</v>
      </c>
      <c r="AH33" s="31">
        <f>AD33/AB33</f>
        <v>1.0237529691211402</v>
      </c>
      <c r="AI33" s="32">
        <f>AD33/AA33</f>
        <v>0.89049586776859513</v>
      </c>
    </row>
    <row r="34" spans="1:35" s="5" customFormat="1" ht="36" outlineLevel="1" x14ac:dyDescent="0.25">
      <c r="A34" s="26" t="s">
        <v>63</v>
      </c>
      <c r="B34" s="28">
        <v>43.25</v>
      </c>
      <c r="C34" s="28">
        <v>43.25</v>
      </c>
      <c r="D34" s="28">
        <v>43.45</v>
      </c>
      <c r="E34" s="28">
        <v>43.45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1.0046242774566474</v>
      </c>
      <c r="J34" s="32">
        <f>E34/B34</f>
        <v>1.0046242774566474</v>
      </c>
      <c r="K34" s="28">
        <v>41.85</v>
      </c>
      <c r="L34" s="28">
        <v>41.85</v>
      </c>
      <c r="M34" s="28">
        <v>42.05</v>
      </c>
      <c r="N34" s="28">
        <v>42.05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1.004778972520908</v>
      </c>
      <c r="S34" s="32">
        <f t="shared" si="38"/>
        <v>1.004778972520908</v>
      </c>
      <c r="T34" s="28"/>
      <c r="U34" s="28"/>
      <c r="V34" s="28"/>
      <c r="W34" s="28"/>
      <c r="X34" s="31"/>
      <c r="Y34" s="31"/>
      <c r="Z34" s="32"/>
      <c r="AA34" s="28"/>
      <c r="AB34" s="28"/>
      <c r="AC34" s="28"/>
      <c r="AD34" s="28"/>
      <c r="AE34" s="24">
        <f t="shared" si="35"/>
        <v>0</v>
      </c>
      <c r="AF34" s="22">
        <f t="shared" si="3"/>
        <v>-1</v>
      </c>
      <c r="AG34" s="31"/>
      <c r="AH34" s="31"/>
      <c r="AI34" s="32"/>
    </row>
    <row r="35" spans="1:35" s="10" customFormat="1" ht="18" x14ac:dyDescent="0.25">
      <c r="A35" s="38" t="s">
        <v>15</v>
      </c>
      <c r="B35" s="21">
        <v>40.65</v>
      </c>
      <c r="C35" s="21">
        <v>39.61</v>
      </c>
      <c r="D35" s="21">
        <v>40.11</v>
      </c>
      <c r="E35" s="21">
        <f>AVERAGE(E36:E40)</f>
        <v>41.15</v>
      </c>
      <c r="F35" s="21">
        <f t="shared" si="5"/>
        <v>1.0399999999999991</v>
      </c>
      <c r="G35" s="22">
        <f t="shared" si="0"/>
        <v>2.5928696085764091E-2</v>
      </c>
      <c r="H35" s="22">
        <f t="shared" ref="H35:H48" si="39">E35/D35</f>
        <v>1.0259286960857641</v>
      </c>
      <c r="I35" s="22">
        <f t="shared" ref="I35:I48" si="40">E35/C35</f>
        <v>1.0388790709416813</v>
      </c>
      <c r="J35" s="23">
        <f t="shared" ref="J35:J48" si="41">E35/B35</f>
        <v>1.0123001230012301</v>
      </c>
      <c r="K35" s="21">
        <v>38.32</v>
      </c>
      <c r="L35" s="21">
        <v>37.239999999999995</v>
      </c>
      <c r="M35" s="21">
        <v>37.679999999999993</v>
      </c>
      <c r="N35" s="21">
        <f>AVERAGE(N36:N40)</f>
        <v>38.220600000000005</v>
      </c>
      <c r="O35" s="21">
        <f t="shared" si="1"/>
        <v>0.54060000000001196</v>
      </c>
      <c r="P35" s="22">
        <f t="shared" si="2"/>
        <v>1.4347133757962149E-2</v>
      </c>
      <c r="Q35" s="22">
        <f t="shared" si="36"/>
        <v>1.0143471337579621</v>
      </c>
      <c r="R35" s="22">
        <f t="shared" si="37"/>
        <v>1.0263319011815255</v>
      </c>
      <c r="S35" s="23">
        <f t="shared" si="38"/>
        <v>0.9974060542797496</v>
      </c>
      <c r="T35" s="21">
        <v>35</v>
      </c>
      <c r="U35" s="21"/>
      <c r="V35" s="21"/>
      <c r="W35" s="21"/>
      <c r="X35" s="22"/>
      <c r="Y35" s="22"/>
      <c r="Z35" s="23"/>
      <c r="AA35" s="24">
        <v>50.8</v>
      </c>
      <c r="AB35" s="24">
        <v>47.58</v>
      </c>
      <c r="AC35" s="24">
        <v>47.86</v>
      </c>
      <c r="AD35" s="24">
        <f>AVERAGE(AD36:AD40)</f>
        <v>48.260000000000005</v>
      </c>
      <c r="AE35" s="24">
        <f t="shared" si="35"/>
        <v>0.40000000000000568</v>
      </c>
      <c r="AF35" s="22">
        <f t="shared" si="3"/>
        <v>8.3577099874636573E-3</v>
      </c>
      <c r="AG35" s="22">
        <f t="shared" ref="AG35:AG46" si="42">AD35/AC35</f>
        <v>1.0083577099874637</v>
      </c>
      <c r="AH35" s="22">
        <f t="shared" ref="AH35:AH47" si="43">AD35/AB35</f>
        <v>1.014291719209752</v>
      </c>
      <c r="AI35" s="25">
        <f t="shared" ref="AI35:AI46" si="44">AD35/AA35</f>
        <v>0.95000000000000018</v>
      </c>
    </row>
    <row r="36" spans="1:35" s="5" customFormat="1" ht="36" outlineLevel="1" x14ac:dyDescent="0.25">
      <c r="A36" s="26" t="s">
        <v>40</v>
      </c>
      <c r="B36" s="27">
        <v>38.049999999999997</v>
      </c>
      <c r="C36" s="28">
        <v>37.75</v>
      </c>
      <c r="D36" s="28">
        <v>38.25</v>
      </c>
      <c r="E36" s="28">
        <v>38.450000000000003</v>
      </c>
      <c r="F36" s="21">
        <f t="shared" si="5"/>
        <v>0.20000000000000284</v>
      </c>
      <c r="G36" s="22">
        <f t="shared" si="0"/>
        <v>5.2287581699346219E-3</v>
      </c>
      <c r="H36" s="29">
        <f t="shared" si="39"/>
        <v>1.0052287581699346</v>
      </c>
      <c r="I36" s="29">
        <f t="shared" si="40"/>
        <v>1.0185430463576159</v>
      </c>
      <c r="J36" s="30">
        <f t="shared" si="41"/>
        <v>1.0105124835742445</v>
      </c>
      <c r="K36" s="27">
        <v>36.299999999999997</v>
      </c>
      <c r="L36" s="28">
        <v>35.799999999999997</v>
      </c>
      <c r="M36" s="28">
        <v>36</v>
      </c>
      <c r="N36" s="28">
        <v>36.203000000000003</v>
      </c>
      <c r="O36" s="21">
        <f t="shared" si="1"/>
        <v>0.20300000000000296</v>
      </c>
      <c r="P36" s="22">
        <f t="shared" si="2"/>
        <v>5.638888888888971E-3</v>
      </c>
      <c r="Q36" s="29">
        <f t="shared" si="36"/>
        <v>1.005638888888889</v>
      </c>
      <c r="R36" s="29">
        <f t="shared" si="37"/>
        <v>1.0112569832402236</v>
      </c>
      <c r="S36" s="30">
        <f t="shared" si="38"/>
        <v>0.99732782369146022</v>
      </c>
      <c r="T36" s="27"/>
      <c r="U36" s="28"/>
      <c r="V36" s="28"/>
      <c r="W36" s="28"/>
      <c r="X36" s="29"/>
      <c r="Y36" s="29"/>
      <c r="Z36" s="30"/>
      <c r="AA36" s="27">
        <v>48.9</v>
      </c>
      <c r="AB36" s="28">
        <v>45.6</v>
      </c>
      <c r="AC36" s="28">
        <v>45.6</v>
      </c>
      <c r="AD36" s="28">
        <v>45.6</v>
      </c>
      <c r="AE36" s="24">
        <f t="shared" si="35"/>
        <v>0</v>
      </c>
      <c r="AF36" s="22">
        <f t="shared" si="3"/>
        <v>0</v>
      </c>
      <c r="AG36" s="29">
        <f t="shared" si="42"/>
        <v>1</v>
      </c>
      <c r="AH36" s="29">
        <f t="shared" si="43"/>
        <v>1</v>
      </c>
      <c r="AI36" s="30">
        <f t="shared" si="44"/>
        <v>0.93251533742331294</v>
      </c>
    </row>
    <row r="37" spans="1:35" s="5" customFormat="1" ht="18" outlineLevel="1" x14ac:dyDescent="0.25">
      <c r="A37" s="39" t="s">
        <v>59</v>
      </c>
      <c r="B37" s="28">
        <v>39.799999999999997</v>
      </c>
      <c r="C37" s="28">
        <v>37.9</v>
      </c>
      <c r="D37" s="28">
        <v>38.9</v>
      </c>
      <c r="E37" s="28">
        <v>38.9</v>
      </c>
      <c r="F37" s="21">
        <f t="shared" si="5"/>
        <v>0</v>
      </c>
      <c r="G37" s="22">
        <f t="shared" si="0"/>
        <v>0</v>
      </c>
      <c r="H37" s="31">
        <f t="shared" si="39"/>
        <v>1</v>
      </c>
      <c r="I37" s="31">
        <f t="shared" si="40"/>
        <v>1.0263852242744063</v>
      </c>
      <c r="J37" s="32">
        <f t="shared" si="41"/>
        <v>0.9773869346733669</v>
      </c>
      <c r="K37" s="28">
        <v>37</v>
      </c>
      <c r="L37" s="28">
        <v>35.799999999999997</v>
      </c>
      <c r="M37" s="28">
        <v>36.799999999999997</v>
      </c>
      <c r="N37" s="28">
        <v>36.799999999999997</v>
      </c>
      <c r="O37" s="21">
        <f t="shared" si="1"/>
        <v>0</v>
      </c>
      <c r="P37" s="22">
        <f t="shared" si="2"/>
        <v>0</v>
      </c>
      <c r="Q37" s="31">
        <f t="shared" si="36"/>
        <v>1</v>
      </c>
      <c r="R37" s="31">
        <f t="shared" si="37"/>
        <v>1.0279329608938548</v>
      </c>
      <c r="S37" s="32">
        <f t="shared" si="38"/>
        <v>0.99459459459459454</v>
      </c>
      <c r="T37" s="28"/>
      <c r="U37" s="28"/>
      <c r="V37" s="28"/>
      <c r="W37" s="28"/>
      <c r="X37" s="31"/>
      <c r="Y37" s="31"/>
      <c r="Z37" s="32"/>
      <c r="AA37" s="28">
        <v>48.3</v>
      </c>
      <c r="AB37" s="28">
        <v>44.8</v>
      </c>
      <c r="AC37" s="28">
        <v>45.8</v>
      </c>
      <c r="AD37" s="28">
        <v>45.8</v>
      </c>
      <c r="AE37" s="24">
        <f t="shared" si="35"/>
        <v>0</v>
      </c>
      <c r="AF37" s="22">
        <f t="shared" si="3"/>
        <v>0</v>
      </c>
      <c r="AG37" s="31">
        <f t="shared" si="42"/>
        <v>1</v>
      </c>
      <c r="AH37" s="31">
        <f t="shared" si="43"/>
        <v>1.0223214285714286</v>
      </c>
      <c r="AI37" s="32">
        <f t="shared" si="44"/>
        <v>0.94824016563146996</v>
      </c>
    </row>
    <row r="38" spans="1:35" s="5" customFormat="1" ht="36" customHeight="1" outlineLevel="1" x14ac:dyDescent="0.25">
      <c r="A38" s="39" t="s">
        <v>16</v>
      </c>
      <c r="B38" s="28">
        <v>44.5</v>
      </c>
      <c r="C38" s="28">
        <v>43.5</v>
      </c>
      <c r="D38" s="28">
        <v>43.5</v>
      </c>
      <c r="E38" s="28">
        <v>48.5</v>
      </c>
      <c r="F38" s="21">
        <f t="shared" si="5"/>
        <v>5</v>
      </c>
      <c r="G38" s="22">
        <f t="shared" si="0"/>
        <v>0.11494252873563227</v>
      </c>
      <c r="H38" s="31">
        <f t="shared" si="39"/>
        <v>1.1149425287356323</v>
      </c>
      <c r="I38" s="31">
        <f t="shared" si="40"/>
        <v>1.1149425287356323</v>
      </c>
      <c r="J38" s="32">
        <f t="shared" si="41"/>
        <v>1.0898876404494382</v>
      </c>
      <c r="K38" s="28">
        <v>42</v>
      </c>
      <c r="L38" s="28">
        <v>40</v>
      </c>
      <c r="M38" s="28">
        <v>40</v>
      </c>
      <c r="N38" s="28">
        <v>42.5</v>
      </c>
      <c r="O38" s="21">
        <f t="shared" si="1"/>
        <v>2.5</v>
      </c>
      <c r="P38" s="22">
        <f t="shared" si="2"/>
        <v>6.25E-2</v>
      </c>
      <c r="Q38" s="31">
        <f t="shared" si="36"/>
        <v>1.0625</v>
      </c>
      <c r="R38" s="31">
        <f t="shared" si="37"/>
        <v>1.0625</v>
      </c>
      <c r="S38" s="32">
        <f t="shared" si="38"/>
        <v>1.0119047619047619</v>
      </c>
      <c r="T38" s="28"/>
      <c r="U38" s="28"/>
      <c r="V38" s="28"/>
      <c r="W38" s="28"/>
      <c r="X38" s="31"/>
      <c r="Y38" s="31"/>
      <c r="Z38" s="32"/>
      <c r="AA38" s="28">
        <v>53</v>
      </c>
      <c r="AB38" s="28">
        <v>51</v>
      </c>
      <c r="AC38" s="28">
        <v>51</v>
      </c>
      <c r="AD38" s="28">
        <v>53</v>
      </c>
      <c r="AE38" s="24">
        <f t="shared" si="35"/>
        <v>2</v>
      </c>
      <c r="AF38" s="22">
        <f t="shared" si="3"/>
        <v>3.9215686274509887E-2</v>
      </c>
      <c r="AG38" s="31">
        <f t="shared" si="42"/>
        <v>1.0392156862745099</v>
      </c>
      <c r="AH38" s="31">
        <f t="shared" si="43"/>
        <v>1.0392156862745099</v>
      </c>
      <c r="AI38" s="32">
        <f t="shared" si="44"/>
        <v>1</v>
      </c>
    </row>
    <row r="39" spans="1:35" s="5" customFormat="1" ht="18" outlineLevel="1" x14ac:dyDescent="0.25">
      <c r="A39" s="40" t="s">
        <v>17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35</v>
      </c>
      <c r="U39" s="28"/>
      <c r="V39" s="28"/>
      <c r="W39" s="28"/>
      <c r="X39" s="31"/>
      <c r="Y39" s="31"/>
      <c r="Z39" s="32"/>
      <c r="AA39" s="28">
        <v>53</v>
      </c>
      <c r="AB39" s="28">
        <v>53</v>
      </c>
      <c r="AC39" s="28">
        <v>53</v>
      </c>
      <c r="AD39" s="28">
        <v>53</v>
      </c>
      <c r="AE39" s="24">
        <f>AD39-AC39</f>
        <v>0</v>
      </c>
      <c r="AF39" s="22">
        <f t="shared" si="3"/>
        <v>0</v>
      </c>
      <c r="AG39" s="31">
        <f t="shared" si="42"/>
        <v>1</v>
      </c>
      <c r="AH39" s="31">
        <f t="shared" si="43"/>
        <v>1</v>
      </c>
      <c r="AI39" s="32">
        <f t="shared" si="44"/>
        <v>1</v>
      </c>
    </row>
    <row r="40" spans="1:35" s="5" customFormat="1" ht="18" outlineLevel="1" x14ac:dyDescent="0.25">
      <c r="A40" s="41" t="s">
        <v>55</v>
      </c>
      <c r="B40" s="28">
        <v>38.9</v>
      </c>
      <c r="C40" s="28">
        <v>36.9</v>
      </c>
      <c r="D40" s="28">
        <v>37.9</v>
      </c>
      <c r="E40" s="28">
        <v>37.9</v>
      </c>
      <c r="F40" s="21">
        <f t="shared" si="5"/>
        <v>0</v>
      </c>
      <c r="G40" s="22">
        <f>H40-100%</f>
        <v>0</v>
      </c>
      <c r="H40" s="31">
        <f>E40/D40</f>
        <v>1</v>
      </c>
      <c r="I40" s="31">
        <f t="shared" si="40"/>
        <v>1.02710027100271</v>
      </c>
      <c r="J40" s="32">
        <f t="shared" si="41"/>
        <v>0.97429305912596398</v>
      </c>
      <c r="K40" s="28">
        <v>36.5</v>
      </c>
      <c r="L40" s="28">
        <v>34.799999999999997</v>
      </c>
      <c r="M40" s="28">
        <v>35.799999999999997</v>
      </c>
      <c r="N40" s="28">
        <v>35.799999999999997</v>
      </c>
      <c r="O40" s="21">
        <f t="shared" si="1"/>
        <v>0</v>
      </c>
      <c r="P40" s="22">
        <f t="shared" si="2"/>
        <v>0</v>
      </c>
      <c r="Q40" s="31">
        <f t="shared" si="36"/>
        <v>1</v>
      </c>
      <c r="R40" s="31">
        <f t="shared" si="37"/>
        <v>1.0287356321839081</v>
      </c>
      <c r="S40" s="32">
        <f t="shared" si="38"/>
        <v>0.98082191780821915</v>
      </c>
      <c r="T40" s="28"/>
      <c r="U40" s="28"/>
      <c r="V40" s="28"/>
      <c r="W40" s="28"/>
      <c r="X40" s="31"/>
      <c r="Y40" s="31"/>
      <c r="Z40" s="32"/>
      <c r="AA40" s="28"/>
      <c r="AB40" s="28">
        <v>43.5</v>
      </c>
      <c r="AC40" s="28">
        <v>43.9</v>
      </c>
      <c r="AD40" s="28">
        <v>43.9</v>
      </c>
      <c r="AE40" s="24">
        <f t="shared" si="35"/>
        <v>0</v>
      </c>
      <c r="AF40" s="22">
        <f t="shared" si="3"/>
        <v>0</v>
      </c>
      <c r="AG40" s="31">
        <f t="shared" si="42"/>
        <v>1</v>
      </c>
      <c r="AH40" s="31">
        <f t="shared" si="43"/>
        <v>1.0091954022988505</v>
      </c>
      <c r="AI40" s="32"/>
    </row>
    <row r="41" spans="1:35" s="10" customFormat="1" ht="18" x14ac:dyDescent="0.25">
      <c r="A41" s="33" t="s">
        <v>18</v>
      </c>
      <c r="B41" s="21">
        <v>42.774999999999999</v>
      </c>
      <c r="C41" s="21">
        <v>43</v>
      </c>
      <c r="D41" s="21">
        <v>43.2</v>
      </c>
      <c r="E41" s="21">
        <f>AVERAGE(E42:E45)</f>
        <v>43.2</v>
      </c>
      <c r="F41" s="21">
        <f t="shared" si="5"/>
        <v>0</v>
      </c>
      <c r="G41" s="22">
        <f t="shared" si="0"/>
        <v>0</v>
      </c>
      <c r="H41" s="22">
        <f t="shared" si="39"/>
        <v>1</v>
      </c>
      <c r="I41" s="22">
        <f t="shared" si="40"/>
        <v>1.0046511627906978</v>
      </c>
      <c r="J41" s="23">
        <f t="shared" si="41"/>
        <v>1.0099357101110462</v>
      </c>
      <c r="K41" s="21">
        <v>41.575000000000003</v>
      </c>
      <c r="L41" s="21">
        <v>41.85</v>
      </c>
      <c r="M41" s="21">
        <v>42.050000000000004</v>
      </c>
      <c r="N41" s="21">
        <f>AVERAGE(N42:N45)</f>
        <v>42.050000000000004</v>
      </c>
      <c r="O41" s="21">
        <f t="shared" si="1"/>
        <v>0</v>
      </c>
      <c r="P41" s="22">
        <f t="shared" si="2"/>
        <v>0</v>
      </c>
      <c r="Q41" s="22">
        <f t="shared" si="36"/>
        <v>1</v>
      </c>
      <c r="R41" s="22">
        <f t="shared" si="37"/>
        <v>1.004778972520908</v>
      </c>
      <c r="S41" s="23">
        <f t="shared" si="38"/>
        <v>1.0114251352976549</v>
      </c>
      <c r="T41" s="21"/>
      <c r="U41" s="21"/>
      <c r="V41" s="21"/>
      <c r="W41" s="21"/>
      <c r="X41" s="22"/>
      <c r="Y41" s="22"/>
      <c r="Z41" s="23"/>
      <c r="AA41" s="24">
        <v>52.4375</v>
      </c>
      <c r="AB41" s="24">
        <v>50.725000000000001</v>
      </c>
      <c r="AC41" s="24">
        <v>50.725000000000001</v>
      </c>
      <c r="AD41" s="24">
        <f>AVERAGE(AD42:AD45)</f>
        <v>50.725000000000001</v>
      </c>
      <c r="AE41" s="24">
        <f t="shared" si="35"/>
        <v>0</v>
      </c>
      <c r="AF41" s="22">
        <f t="shared" si="3"/>
        <v>0</v>
      </c>
      <c r="AG41" s="22">
        <f t="shared" si="42"/>
        <v>1</v>
      </c>
      <c r="AH41" s="34">
        <f t="shared" si="43"/>
        <v>1</v>
      </c>
      <c r="AI41" s="25">
        <f t="shared" si="44"/>
        <v>0.96734207389749705</v>
      </c>
    </row>
    <row r="42" spans="1:35" s="5" customFormat="1" ht="36" outlineLevel="1" x14ac:dyDescent="0.25">
      <c r="A42" s="26" t="s">
        <v>35</v>
      </c>
      <c r="B42" s="28">
        <v>42.6</v>
      </c>
      <c r="C42" s="28">
        <v>43.3</v>
      </c>
      <c r="D42" s="28">
        <v>43.5</v>
      </c>
      <c r="E42" s="28">
        <v>43.5</v>
      </c>
      <c r="F42" s="21">
        <f t="shared" si="5"/>
        <v>0</v>
      </c>
      <c r="G42" s="22">
        <f t="shared" si="0"/>
        <v>0</v>
      </c>
      <c r="H42" s="31">
        <f t="shared" si="39"/>
        <v>1</v>
      </c>
      <c r="I42" s="31">
        <f t="shared" si="40"/>
        <v>1.004618937644342</v>
      </c>
      <c r="J42" s="32">
        <f t="shared" si="41"/>
        <v>1.0211267605633803</v>
      </c>
      <c r="K42" s="28">
        <v>41.5</v>
      </c>
      <c r="L42" s="28">
        <v>42.2</v>
      </c>
      <c r="M42" s="28">
        <v>42.4</v>
      </c>
      <c r="N42" s="28">
        <v>42.4</v>
      </c>
      <c r="O42" s="21">
        <f t="shared" si="1"/>
        <v>0</v>
      </c>
      <c r="P42" s="22">
        <f t="shared" si="2"/>
        <v>0</v>
      </c>
      <c r="Q42" s="31">
        <f t="shared" si="36"/>
        <v>1</v>
      </c>
      <c r="R42" s="31">
        <f t="shared" si="37"/>
        <v>1.0047393364928909</v>
      </c>
      <c r="S42" s="32">
        <f t="shared" si="38"/>
        <v>1.0216867469879518</v>
      </c>
      <c r="T42" s="28"/>
      <c r="U42" s="28"/>
      <c r="V42" s="28"/>
      <c r="W42" s="28"/>
      <c r="X42" s="31"/>
      <c r="Y42" s="31"/>
      <c r="Z42" s="32"/>
      <c r="AA42" s="28">
        <v>52.55</v>
      </c>
      <c r="AB42" s="28">
        <v>50.7</v>
      </c>
      <c r="AC42" s="28">
        <v>50.7</v>
      </c>
      <c r="AD42" s="28">
        <v>50.7</v>
      </c>
      <c r="AE42" s="24">
        <f t="shared" si="35"/>
        <v>0</v>
      </c>
      <c r="AF42" s="22">
        <f t="shared" si="3"/>
        <v>0</v>
      </c>
      <c r="AG42" s="31">
        <f t="shared" si="42"/>
        <v>1</v>
      </c>
      <c r="AH42" s="31">
        <f t="shared" si="43"/>
        <v>1</v>
      </c>
      <c r="AI42" s="32">
        <f t="shared" si="44"/>
        <v>0.96479543292102765</v>
      </c>
    </row>
    <row r="43" spans="1:35" s="5" customFormat="1" ht="18" outlineLevel="1" x14ac:dyDescent="0.25">
      <c r="A43" s="26" t="s">
        <v>19</v>
      </c>
      <c r="B43" s="28">
        <v>43.5</v>
      </c>
      <c r="C43" s="28">
        <v>43.5</v>
      </c>
      <c r="D43" s="28">
        <v>43.5</v>
      </c>
      <c r="E43" s="28">
        <v>43.5</v>
      </c>
      <c r="F43" s="21">
        <f t="shared" si="5"/>
        <v>0</v>
      </c>
      <c r="G43" s="22">
        <f t="shared" si="0"/>
        <v>0</v>
      </c>
      <c r="H43" s="31">
        <f t="shared" si="39"/>
        <v>1</v>
      </c>
      <c r="I43" s="31">
        <f t="shared" si="40"/>
        <v>1</v>
      </c>
      <c r="J43" s="32">
        <f t="shared" si="41"/>
        <v>1</v>
      </c>
      <c r="K43" s="28">
        <v>42</v>
      </c>
      <c r="L43" s="28">
        <v>42</v>
      </c>
      <c r="M43" s="28">
        <v>42</v>
      </c>
      <c r="N43" s="28">
        <v>42</v>
      </c>
      <c r="O43" s="21">
        <f t="shared" si="1"/>
        <v>0</v>
      </c>
      <c r="P43" s="22">
        <f t="shared" si="2"/>
        <v>0</v>
      </c>
      <c r="Q43" s="31">
        <f t="shared" si="36"/>
        <v>1</v>
      </c>
      <c r="R43" s="31">
        <f t="shared" si="37"/>
        <v>1</v>
      </c>
      <c r="S43" s="32">
        <f t="shared" si="38"/>
        <v>1</v>
      </c>
      <c r="T43" s="28"/>
      <c r="U43" s="28"/>
      <c r="V43" s="28"/>
      <c r="W43" s="28"/>
      <c r="X43" s="31"/>
      <c r="Y43" s="31"/>
      <c r="Z43" s="32"/>
      <c r="AA43" s="28">
        <v>53</v>
      </c>
      <c r="AB43" s="28">
        <v>51</v>
      </c>
      <c r="AC43" s="28">
        <v>51</v>
      </c>
      <c r="AD43" s="28">
        <v>51</v>
      </c>
      <c r="AE43" s="24">
        <f t="shared" si="35"/>
        <v>0</v>
      </c>
      <c r="AF43" s="22">
        <f t="shared" si="3"/>
        <v>0</v>
      </c>
      <c r="AG43" s="31">
        <f t="shared" si="42"/>
        <v>1</v>
      </c>
      <c r="AH43" s="31">
        <f t="shared" si="43"/>
        <v>1</v>
      </c>
      <c r="AI43" s="32">
        <f t="shared" si="44"/>
        <v>0.96226415094339623</v>
      </c>
    </row>
    <row r="44" spans="1:35" s="5" customFormat="1" ht="18" outlineLevel="1" x14ac:dyDescent="0.25">
      <c r="A44" s="26" t="s">
        <v>20</v>
      </c>
      <c r="B44" s="28">
        <v>42.5</v>
      </c>
      <c r="C44" s="28">
        <v>42.6</v>
      </c>
      <c r="D44" s="28">
        <v>42.9</v>
      </c>
      <c r="E44" s="28">
        <v>42.9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1.0070422535211268</v>
      </c>
      <c r="J44" s="32">
        <f t="shared" si="41"/>
        <v>1.0094117647058822</v>
      </c>
      <c r="K44" s="28">
        <v>41.4</v>
      </c>
      <c r="L44" s="28">
        <v>41.6</v>
      </c>
      <c r="M44" s="28">
        <v>41.9</v>
      </c>
      <c r="N44" s="28">
        <v>41.9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1.0072115384615383</v>
      </c>
      <c r="S44" s="32">
        <f t="shared" si="38"/>
        <v>1.0120772946859904</v>
      </c>
      <c r="T44" s="28"/>
      <c r="U44" s="28"/>
      <c r="V44" s="28"/>
      <c r="W44" s="28"/>
      <c r="X44" s="31"/>
      <c r="Y44" s="31"/>
      <c r="Z44" s="32"/>
      <c r="AA44" s="28">
        <v>52.1</v>
      </c>
      <c r="AB44" s="28">
        <v>50.6</v>
      </c>
      <c r="AC44" s="28">
        <v>50.6</v>
      </c>
      <c r="AD44" s="28">
        <v>50.6</v>
      </c>
      <c r="AE44" s="24">
        <f t="shared" si="35"/>
        <v>0</v>
      </c>
      <c r="AF44" s="22">
        <f t="shared" si="3"/>
        <v>0</v>
      </c>
      <c r="AG44" s="31">
        <f t="shared" si="42"/>
        <v>1</v>
      </c>
      <c r="AH44" s="31">
        <f t="shared" si="43"/>
        <v>1</v>
      </c>
      <c r="AI44" s="32">
        <f t="shared" si="44"/>
        <v>0.97120921305182339</v>
      </c>
    </row>
    <row r="45" spans="1:35" s="5" customFormat="1" ht="36" customHeight="1" outlineLevel="1" x14ac:dyDescent="0.25">
      <c r="A45" s="26" t="s">
        <v>70</v>
      </c>
      <c r="B45" s="28">
        <v>42.5</v>
      </c>
      <c r="C45" s="28">
        <v>42.6</v>
      </c>
      <c r="D45" s="28">
        <v>42.9</v>
      </c>
      <c r="E45" s="28">
        <v>42.9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1.0070422535211268</v>
      </c>
      <c r="J45" s="32">
        <f t="shared" si="41"/>
        <v>1.0094117647058822</v>
      </c>
      <c r="K45" s="28">
        <v>41.4</v>
      </c>
      <c r="L45" s="28">
        <v>41.6</v>
      </c>
      <c r="M45" s="28">
        <v>41.9</v>
      </c>
      <c r="N45" s="28">
        <v>41.9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1.0072115384615383</v>
      </c>
      <c r="S45" s="32">
        <f t="shared" si="38"/>
        <v>1.0120772946859904</v>
      </c>
      <c r="T45" s="28"/>
      <c r="U45" s="28"/>
      <c r="V45" s="28"/>
      <c r="W45" s="28"/>
      <c r="X45" s="31"/>
      <c r="Y45" s="31"/>
      <c r="Z45" s="32"/>
      <c r="AA45" s="28">
        <v>52.1</v>
      </c>
      <c r="AB45" s="28">
        <v>50.6</v>
      </c>
      <c r="AC45" s="28">
        <v>50.6</v>
      </c>
      <c r="AD45" s="28">
        <v>50.6</v>
      </c>
      <c r="AE45" s="24">
        <f t="shared" si="35"/>
        <v>0</v>
      </c>
      <c r="AF45" s="22">
        <f t="shared" si="3"/>
        <v>0</v>
      </c>
      <c r="AG45" s="31">
        <f t="shared" si="42"/>
        <v>1</v>
      </c>
      <c r="AH45" s="31">
        <f t="shared" si="43"/>
        <v>1</v>
      </c>
      <c r="AI45" s="32">
        <f t="shared" si="44"/>
        <v>0.97120921305182339</v>
      </c>
    </row>
    <row r="46" spans="1:35" s="10" customFormat="1" ht="18" outlineLevel="1" x14ac:dyDescent="0.25">
      <c r="A46" s="33" t="s">
        <v>21</v>
      </c>
      <c r="B46" s="24">
        <v>45.4</v>
      </c>
      <c r="C46" s="24">
        <v>44.9</v>
      </c>
      <c r="D46" s="24">
        <v>44.9</v>
      </c>
      <c r="E46" s="24">
        <f>SUM(AVERAGE(E47:E51))</f>
        <v>44.9</v>
      </c>
      <c r="F46" s="21">
        <f t="shared" si="5"/>
        <v>0</v>
      </c>
      <c r="G46" s="22">
        <f t="shared" si="0"/>
        <v>0</v>
      </c>
      <c r="H46" s="22">
        <f t="shared" si="39"/>
        <v>1</v>
      </c>
      <c r="I46" s="22">
        <f t="shared" si="40"/>
        <v>1</v>
      </c>
      <c r="J46" s="23">
        <f t="shared" si="41"/>
        <v>0.98898678414096919</v>
      </c>
      <c r="K46" s="24">
        <v>43.6</v>
      </c>
      <c r="L46" s="24">
        <v>42.8</v>
      </c>
      <c r="M46" s="24">
        <v>42.8</v>
      </c>
      <c r="N46" s="24">
        <f>AVERAGE(N47:N51)</f>
        <v>42.8</v>
      </c>
      <c r="O46" s="21">
        <f>N46-M46</f>
        <v>0</v>
      </c>
      <c r="P46" s="22">
        <f t="shared" si="2"/>
        <v>0</v>
      </c>
      <c r="Q46" s="22">
        <f t="shared" si="36"/>
        <v>1</v>
      </c>
      <c r="R46" s="22">
        <f t="shared" si="37"/>
        <v>1</v>
      </c>
      <c r="S46" s="23">
        <f t="shared" si="38"/>
        <v>0.98165137614678888</v>
      </c>
      <c r="T46" s="24"/>
      <c r="U46" s="24"/>
      <c r="V46" s="24"/>
      <c r="W46" s="24"/>
      <c r="X46" s="22"/>
      <c r="Y46" s="22"/>
      <c r="Z46" s="23"/>
      <c r="AA46" s="24">
        <v>51.55</v>
      </c>
      <c r="AB46" s="24">
        <v>51.720000000000006</v>
      </c>
      <c r="AC46" s="24">
        <v>51.720000000000006</v>
      </c>
      <c r="AD46" s="24">
        <f>AVERAGE(AD47:AD51)</f>
        <v>51.720000000000006</v>
      </c>
      <c r="AE46" s="24">
        <f t="shared" si="35"/>
        <v>0</v>
      </c>
      <c r="AF46" s="22">
        <f t="shared" si="3"/>
        <v>0</v>
      </c>
      <c r="AG46" s="22">
        <f t="shared" si="42"/>
        <v>1</v>
      </c>
      <c r="AH46" s="34">
        <f t="shared" si="43"/>
        <v>1</v>
      </c>
      <c r="AI46" s="25">
        <f t="shared" si="44"/>
        <v>1.0032977691561593</v>
      </c>
    </row>
    <row r="47" spans="1:35" s="5" customFormat="1" ht="34.5" customHeight="1" outlineLevel="1" x14ac:dyDescent="0.25">
      <c r="A47" s="26" t="s">
        <v>65</v>
      </c>
      <c r="B47" s="28">
        <v>45.9</v>
      </c>
      <c r="C47" s="28">
        <v>44.9</v>
      </c>
      <c r="D47" s="28">
        <v>44.9</v>
      </c>
      <c r="E47" s="28">
        <v>44.9</v>
      </c>
      <c r="F47" s="21">
        <f t="shared" si="5"/>
        <v>0</v>
      </c>
      <c r="G47" s="22">
        <f t="shared" si="0"/>
        <v>0</v>
      </c>
      <c r="H47" s="31">
        <f t="shared" si="39"/>
        <v>1</v>
      </c>
      <c r="I47" s="31">
        <f t="shared" si="40"/>
        <v>1</v>
      </c>
      <c r="J47" s="32">
        <f t="shared" si="41"/>
        <v>0.97821350762527237</v>
      </c>
      <c r="K47" s="28">
        <v>43.8</v>
      </c>
      <c r="L47" s="28">
        <v>42.8</v>
      </c>
      <c r="M47" s="28">
        <v>42.8</v>
      </c>
      <c r="N47" s="28">
        <v>42.8</v>
      </c>
      <c r="O47" s="21">
        <f t="shared" si="1"/>
        <v>0</v>
      </c>
      <c r="P47" s="22">
        <f t="shared" si="2"/>
        <v>0</v>
      </c>
      <c r="Q47" s="31">
        <f t="shared" si="36"/>
        <v>1</v>
      </c>
      <c r="R47" s="31">
        <f t="shared" si="37"/>
        <v>1</v>
      </c>
      <c r="S47" s="32">
        <f t="shared" si="38"/>
        <v>0.97716894977168944</v>
      </c>
      <c r="T47" s="28"/>
      <c r="U47" s="28"/>
      <c r="V47" s="28"/>
      <c r="W47" s="28"/>
      <c r="X47" s="31"/>
      <c r="Y47" s="31"/>
      <c r="Z47" s="32"/>
      <c r="AA47" s="28"/>
      <c r="AB47" s="28">
        <v>51.6</v>
      </c>
      <c r="AC47" s="28">
        <v>51.6</v>
      </c>
      <c r="AD47" s="28">
        <v>51.6</v>
      </c>
      <c r="AE47" s="24">
        <f t="shared" si="35"/>
        <v>0</v>
      </c>
      <c r="AF47" s="22">
        <f>AG47-100%</f>
        <v>0</v>
      </c>
      <c r="AG47" s="29">
        <f>AD47/AC47</f>
        <v>1</v>
      </c>
      <c r="AH47" s="29">
        <f t="shared" si="43"/>
        <v>1</v>
      </c>
      <c r="AI47" s="32"/>
    </row>
    <row r="48" spans="1:35" s="5" customFormat="1" ht="34.5" customHeight="1" outlineLevel="1" x14ac:dyDescent="0.25">
      <c r="A48" s="26" t="s">
        <v>67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39"/>
        <v>1</v>
      </c>
      <c r="I48" s="31">
        <f t="shared" si="40"/>
        <v>1</v>
      </c>
      <c r="J48" s="32">
        <f t="shared" si="41"/>
        <v>1</v>
      </c>
      <c r="K48" s="28">
        <v>42.8</v>
      </c>
      <c r="L48" s="28">
        <v>42.8</v>
      </c>
      <c r="M48" s="28">
        <v>42.8</v>
      </c>
      <c r="N48" s="28">
        <v>42.8</v>
      </c>
      <c r="O48" s="21">
        <f t="shared" si="1"/>
        <v>0</v>
      </c>
      <c r="P48" s="22">
        <f t="shared" si="2"/>
        <v>0</v>
      </c>
      <c r="Q48" s="31">
        <f t="shared" si="36"/>
        <v>1</v>
      </c>
      <c r="R48" s="31">
        <f t="shared" si="37"/>
        <v>1</v>
      </c>
      <c r="S48" s="32">
        <f t="shared" si="38"/>
        <v>1</v>
      </c>
      <c r="T48" s="28"/>
      <c r="U48" s="28"/>
      <c r="V48" s="28"/>
      <c r="W48" s="28"/>
      <c r="X48" s="31"/>
      <c r="Y48" s="31"/>
      <c r="Z48" s="32"/>
      <c r="AA48" s="28">
        <v>49.9</v>
      </c>
      <c r="AB48" s="28">
        <v>51.9</v>
      </c>
      <c r="AC48" s="28">
        <v>51.9</v>
      </c>
      <c r="AD48" s="28">
        <v>51.9</v>
      </c>
      <c r="AE48" s="24">
        <f t="shared" si="35"/>
        <v>0</v>
      </c>
      <c r="AF48" s="22">
        <f t="shared" si="3"/>
        <v>0</v>
      </c>
      <c r="AG48" s="31">
        <f>AD48/AC48</f>
        <v>1</v>
      </c>
      <c r="AH48" s="31">
        <f t="shared" ref="AH48:AH53" si="45">AD48/AB48</f>
        <v>1</v>
      </c>
      <c r="AI48" s="32">
        <f t="shared" ref="AI48:AI53" si="46">AD48/AA48</f>
        <v>1.0400801603206413</v>
      </c>
    </row>
    <row r="49" spans="1:35" s="5" customFormat="1" ht="42" customHeight="1" outlineLevel="1" x14ac:dyDescent="0.25">
      <c r="A49" s="26" t="s">
        <v>66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42.8</v>
      </c>
      <c r="M49" s="28">
        <v>42.8</v>
      </c>
      <c r="N49" s="28">
        <v>42.8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0.97716894977168944</v>
      </c>
      <c r="T49" s="28"/>
      <c r="U49" s="28"/>
      <c r="V49" s="28"/>
      <c r="W49" s="28"/>
      <c r="X49" s="31"/>
      <c r="Y49" s="31"/>
      <c r="Z49" s="32"/>
      <c r="AA49" s="28">
        <v>52.1</v>
      </c>
      <c r="AB49" s="28">
        <v>51.6</v>
      </c>
      <c r="AC49" s="28">
        <v>51.6</v>
      </c>
      <c r="AD49" s="28">
        <v>51.6</v>
      </c>
      <c r="AE49" s="24">
        <f t="shared" si="35"/>
        <v>0</v>
      </c>
      <c r="AF49" s="22">
        <f t="shared" si="3"/>
        <v>0</v>
      </c>
      <c r="AG49" s="31">
        <f t="shared" ref="AG49:AG53" si="47">AD49/AC49</f>
        <v>1</v>
      </c>
      <c r="AH49" s="31">
        <f t="shared" si="45"/>
        <v>1</v>
      </c>
      <c r="AI49" s="32">
        <f t="shared" si="46"/>
        <v>0.99040307101727443</v>
      </c>
    </row>
    <row r="50" spans="1:35" s="5" customFormat="1" ht="54.75" customHeight="1" outlineLevel="1" x14ac:dyDescent="0.25">
      <c r="A50" s="26" t="s">
        <v>69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42.8</v>
      </c>
      <c r="M50" s="28">
        <v>42.8</v>
      </c>
      <c r="N50" s="28">
        <v>42.8</v>
      </c>
      <c r="O50" s="21">
        <f t="shared" si="1"/>
        <v>0</v>
      </c>
      <c r="P50" s="22">
        <f t="shared" si="2"/>
        <v>0</v>
      </c>
      <c r="Q50" s="31">
        <f t="shared" si="36"/>
        <v>1</v>
      </c>
      <c r="R50" s="31">
        <f t="shared" si="37"/>
        <v>1</v>
      </c>
      <c r="S50" s="32">
        <f t="shared" si="38"/>
        <v>0.97716894977168944</v>
      </c>
      <c r="T50" s="28"/>
      <c r="U50" s="28"/>
      <c r="V50" s="28"/>
      <c r="W50" s="28"/>
      <c r="X50" s="31"/>
      <c r="Y50" s="31"/>
      <c r="Z50" s="32"/>
      <c r="AA50" s="28">
        <v>52.1</v>
      </c>
      <c r="AB50" s="28">
        <v>51.9</v>
      </c>
      <c r="AC50" s="28">
        <v>51.9</v>
      </c>
      <c r="AD50" s="28">
        <v>51.9</v>
      </c>
      <c r="AE50" s="24">
        <f t="shared" si="35"/>
        <v>0</v>
      </c>
      <c r="AF50" s="22">
        <f t="shared" si="3"/>
        <v>0</v>
      </c>
      <c r="AG50" s="31">
        <f t="shared" si="47"/>
        <v>1</v>
      </c>
      <c r="AH50" s="31">
        <f t="shared" si="45"/>
        <v>1</v>
      </c>
      <c r="AI50" s="32">
        <f t="shared" si="46"/>
        <v>0.99616122840690968</v>
      </c>
    </row>
    <row r="51" spans="1:35" s="5" customFormat="1" ht="54.75" customHeight="1" outlineLevel="1" x14ac:dyDescent="0.25">
      <c r="A51" s="26" t="s">
        <v>68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42.8</v>
      </c>
      <c r="M51" s="28">
        <v>42.8</v>
      </c>
      <c r="N51" s="28">
        <v>42.8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37"/>
        <v>1</v>
      </c>
      <c r="S51" s="32">
        <f t="shared" si="38"/>
        <v>0.97716894977168944</v>
      </c>
      <c r="T51" s="28"/>
      <c r="U51" s="28"/>
      <c r="V51" s="28"/>
      <c r="W51" s="28"/>
      <c r="X51" s="31"/>
      <c r="Y51" s="31"/>
      <c r="Z51" s="32"/>
      <c r="AA51" s="28">
        <v>52.1</v>
      </c>
      <c r="AB51" s="28">
        <v>51.6</v>
      </c>
      <c r="AC51" s="28">
        <v>51.6</v>
      </c>
      <c r="AD51" s="28">
        <v>51.6</v>
      </c>
      <c r="AE51" s="24">
        <f t="shared" si="35"/>
        <v>0</v>
      </c>
      <c r="AF51" s="22">
        <f t="shared" si="3"/>
        <v>0</v>
      </c>
      <c r="AG51" s="31">
        <f t="shared" si="47"/>
        <v>1</v>
      </c>
      <c r="AH51" s="31">
        <f t="shared" si="45"/>
        <v>1</v>
      </c>
      <c r="AI51" s="32">
        <f t="shared" si="46"/>
        <v>0.99040307101727443</v>
      </c>
    </row>
    <row r="52" spans="1:35" s="10" customFormat="1" ht="39" customHeight="1" x14ac:dyDescent="0.25">
      <c r="A52" s="33" t="s">
        <v>22</v>
      </c>
      <c r="B52" s="21">
        <v>53.45</v>
      </c>
      <c r="C52" s="21">
        <v>54.65</v>
      </c>
      <c r="D52" s="21"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v>53.733333333333327</v>
      </c>
      <c r="M52" s="21">
        <v>53.166666666666664</v>
      </c>
      <c r="N52" s="21">
        <f>AVERAGE(N53:N55)</f>
        <v>53.166666666666664</v>
      </c>
      <c r="O52" s="21">
        <f t="shared" si="1"/>
        <v>0</v>
      </c>
      <c r="P52" s="22">
        <f t="shared" si="2"/>
        <v>0</v>
      </c>
      <c r="Q52" s="22">
        <f t="shared" si="36"/>
        <v>1</v>
      </c>
      <c r="R52" s="22">
        <f t="shared" si="37"/>
        <v>0.98945409429280406</v>
      </c>
      <c r="S52" s="23">
        <f t="shared" si="38"/>
        <v>0.97942892232115442</v>
      </c>
      <c r="T52" s="21"/>
      <c r="U52" s="21"/>
      <c r="V52" s="21"/>
      <c r="W52" s="21"/>
      <c r="X52" s="22"/>
      <c r="Y52" s="22"/>
      <c r="Z52" s="23"/>
      <c r="AA52" s="24">
        <v>57.6</v>
      </c>
      <c r="AB52" s="24">
        <v>59.35</v>
      </c>
      <c r="AC52" s="24">
        <v>53.924999999999997</v>
      </c>
      <c r="AD52" s="24">
        <f>AVERAGE(AD53:AD55)</f>
        <v>53.924999999999997</v>
      </c>
      <c r="AE52" s="24">
        <f t="shared" si="35"/>
        <v>0</v>
      </c>
      <c r="AF52" s="22">
        <f t="shared" si="3"/>
        <v>0</v>
      </c>
      <c r="AG52" s="22">
        <f t="shared" si="47"/>
        <v>1</v>
      </c>
      <c r="AH52" s="34">
        <f t="shared" si="45"/>
        <v>0.90859309182813808</v>
      </c>
      <c r="AI52" s="25">
        <f t="shared" si="46"/>
        <v>0.93619791666666663</v>
      </c>
    </row>
    <row r="53" spans="1:35" s="5" customFormat="1" ht="21.75" customHeight="1" outlineLevel="1" x14ac:dyDescent="0.25">
      <c r="A53" s="26" t="s">
        <v>47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50.2</v>
      </c>
      <c r="M53" s="28">
        <v>48.5</v>
      </c>
      <c r="N53" s="28">
        <v>48.5</v>
      </c>
      <c r="O53" s="21">
        <f t="shared" si="1"/>
        <v>0</v>
      </c>
      <c r="P53" s="22">
        <f t="shared" si="2"/>
        <v>0</v>
      </c>
      <c r="Q53" s="29">
        <f t="shared" si="36"/>
        <v>1</v>
      </c>
      <c r="R53" s="29">
        <f t="shared" si="37"/>
        <v>0.9661354581673306</v>
      </c>
      <c r="S53" s="30">
        <f t="shared" si="38"/>
        <v>0.91769157994323558</v>
      </c>
      <c r="T53" s="27"/>
      <c r="U53" s="28"/>
      <c r="V53" s="28"/>
      <c r="W53" s="28"/>
      <c r="X53" s="29"/>
      <c r="Y53" s="29"/>
      <c r="Z53" s="30"/>
      <c r="AA53" s="27">
        <v>59.2</v>
      </c>
      <c r="AB53" s="28">
        <v>62.7</v>
      </c>
      <c r="AC53" s="28">
        <v>51.85</v>
      </c>
      <c r="AD53" s="28">
        <v>51.85</v>
      </c>
      <c r="AE53" s="24">
        <f t="shared" si="35"/>
        <v>0</v>
      </c>
      <c r="AF53" s="22">
        <f t="shared" si="3"/>
        <v>0</v>
      </c>
      <c r="AG53" s="29">
        <f t="shared" si="47"/>
        <v>1</v>
      </c>
      <c r="AH53" s="29">
        <f t="shared" si="45"/>
        <v>0.82695374800637955</v>
      </c>
      <c r="AI53" s="30">
        <f t="shared" si="46"/>
        <v>0.87584459459459463</v>
      </c>
    </row>
    <row r="54" spans="1:35" s="5" customFormat="1" ht="23.25" customHeight="1" outlineLevel="1" x14ac:dyDescent="0.25">
      <c r="A54" s="26" t="s">
        <v>23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6"/>
        <v>1</v>
      </c>
      <c r="R54" s="31">
        <f t="shared" si="37"/>
        <v>1</v>
      </c>
      <c r="S54" s="32">
        <f t="shared" si="38"/>
        <v>1</v>
      </c>
      <c r="T54" s="28"/>
      <c r="U54" s="28"/>
      <c r="V54" s="28"/>
      <c r="W54" s="28"/>
      <c r="X54" s="31"/>
      <c r="Y54" s="31"/>
      <c r="Z54" s="32"/>
      <c r="AA54" s="28"/>
      <c r="AB54" s="28"/>
      <c r="AC54" s="28"/>
      <c r="AD54" s="28"/>
      <c r="AE54" s="24">
        <f t="shared" si="35"/>
        <v>0</v>
      </c>
      <c r="AF54" s="22">
        <f t="shared" si="3"/>
        <v>-1</v>
      </c>
      <c r="AG54" s="59"/>
      <c r="AH54" s="31"/>
      <c r="AI54" s="32"/>
    </row>
    <row r="55" spans="1:35" s="5" customFormat="1" ht="18" outlineLevel="1" x14ac:dyDescent="0.25">
      <c r="A55" s="26" t="s">
        <v>24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54</v>
      </c>
      <c r="M55" s="28">
        <v>54</v>
      </c>
      <c r="N55" s="28">
        <v>54</v>
      </c>
      <c r="O55" s="21">
        <f t="shared" si="1"/>
        <v>0</v>
      </c>
      <c r="P55" s="22">
        <f t="shared" si="2"/>
        <v>0</v>
      </c>
      <c r="Q55" s="31">
        <f t="shared" si="36"/>
        <v>1</v>
      </c>
      <c r="R55" s="31">
        <f t="shared" si="37"/>
        <v>1</v>
      </c>
      <c r="S55" s="32">
        <f t="shared" si="38"/>
        <v>1.0188679245283019</v>
      </c>
      <c r="T55" s="28"/>
      <c r="U55" s="28"/>
      <c r="V55" s="28"/>
      <c r="W55" s="28"/>
      <c r="X55" s="31"/>
      <c r="Y55" s="31"/>
      <c r="Z55" s="32"/>
      <c r="AA55" s="28">
        <v>56</v>
      </c>
      <c r="AB55" s="28">
        <v>56</v>
      </c>
      <c r="AC55" s="28">
        <v>56</v>
      </c>
      <c r="AD55" s="28">
        <v>56</v>
      </c>
      <c r="AE55" s="24">
        <f t="shared" si="35"/>
        <v>0</v>
      </c>
      <c r="AF55" s="22">
        <f t="shared" si="3"/>
        <v>0</v>
      </c>
      <c r="AG55" s="31">
        <f>AD55/AC55</f>
        <v>1</v>
      </c>
      <c r="AH55" s="31">
        <f>AD55/AB55</f>
        <v>1</v>
      </c>
      <c r="AI55" s="32">
        <f>AD55/AA55</f>
        <v>1</v>
      </c>
    </row>
    <row r="56" spans="1:35" s="10" customFormat="1" ht="18" x14ac:dyDescent="0.25">
      <c r="A56" s="36" t="s">
        <v>25</v>
      </c>
      <c r="B56" s="21">
        <v>43.349999999999994</v>
      </c>
      <c r="C56" s="21">
        <v>43.099999999999994</v>
      </c>
      <c r="D56" s="21">
        <v>43.45</v>
      </c>
      <c r="E56" s="21">
        <f>AVERAGE(E57:E58)</f>
        <v>43.45</v>
      </c>
      <c r="F56" s="21">
        <f t="shared" si="5"/>
        <v>0</v>
      </c>
      <c r="G56" s="22">
        <f t="shared" si="0"/>
        <v>0</v>
      </c>
      <c r="H56" s="22">
        <f t="shared" ref="H56:H71" si="48">E56/D56</f>
        <v>1</v>
      </c>
      <c r="I56" s="22">
        <f t="shared" ref="I56:I71" si="49">E56/C56</f>
        <v>1.0081206496519723</v>
      </c>
      <c r="J56" s="23">
        <f t="shared" ref="J56:J71" si="50">E56/B56</f>
        <v>1.0023068050749713</v>
      </c>
      <c r="K56" s="21">
        <v>42.275000000000006</v>
      </c>
      <c r="L56" s="21">
        <v>42.099999999999994</v>
      </c>
      <c r="M56" s="21">
        <v>42.2</v>
      </c>
      <c r="N56" s="21">
        <f>AVERAGE(N57:N58)</f>
        <v>42.2</v>
      </c>
      <c r="O56" s="21">
        <f t="shared" si="1"/>
        <v>0</v>
      </c>
      <c r="P56" s="22">
        <f t="shared" si="2"/>
        <v>0</v>
      </c>
      <c r="Q56" s="22">
        <f t="shared" ref="Q56:Q79" si="51">N56/M56</f>
        <v>1</v>
      </c>
      <c r="R56" s="22">
        <f t="shared" ref="R56:R79" si="52">N56/L56</f>
        <v>1.0023752969121142</v>
      </c>
      <c r="S56" s="23">
        <f t="shared" ref="S56:S78" si="53">N56/K56</f>
        <v>0.99822590183323467</v>
      </c>
      <c r="T56" s="21"/>
      <c r="U56" s="21"/>
      <c r="V56" s="21"/>
      <c r="W56" s="21"/>
      <c r="X56" s="22"/>
      <c r="Y56" s="22"/>
      <c r="Z56" s="23"/>
      <c r="AA56" s="24">
        <v>52.25</v>
      </c>
      <c r="AB56" s="24">
        <v>49.45</v>
      </c>
      <c r="AC56" s="24">
        <v>49.45</v>
      </c>
      <c r="AD56" s="24">
        <f>AVERAGE(AD57:AD58)</f>
        <v>49.45</v>
      </c>
      <c r="AE56" s="24">
        <f t="shared" si="35"/>
        <v>0</v>
      </c>
      <c r="AF56" s="22">
        <f t="shared" si="3"/>
        <v>0</v>
      </c>
      <c r="AG56" s="22">
        <f t="shared" ref="AG56:AG76" si="54">AD56/AC56</f>
        <v>1</v>
      </c>
      <c r="AH56" s="22">
        <f t="shared" ref="AH56:AH76" si="55">AD56/AB56</f>
        <v>1</v>
      </c>
      <c r="AI56" s="25">
        <f t="shared" ref="AI56:AI76" si="56">AD56/AA56</f>
        <v>0.94641148325358859</v>
      </c>
    </row>
    <row r="57" spans="1:35" s="5" customFormat="1" ht="37.5" customHeight="1" outlineLevel="1" x14ac:dyDescent="0.25">
      <c r="A57" s="26" t="s">
        <v>35</v>
      </c>
      <c r="B57" s="28">
        <v>43.4</v>
      </c>
      <c r="C57" s="28">
        <v>43.4</v>
      </c>
      <c r="D57" s="28">
        <v>43.6</v>
      </c>
      <c r="E57" s="28">
        <v>43.6</v>
      </c>
      <c r="F57" s="21">
        <f t="shared" si="5"/>
        <v>0</v>
      </c>
      <c r="G57" s="22">
        <f t="shared" si="0"/>
        <v>0</v>
      </c>
      <c r="H57" s="31">
        <f t="shared" si="48"/>
        <v>1</v>
      </c>
      <c r="I57" s="31">
        <f t="shared" si="49"/>
        <v>1.0046082949308757</v>
      </c>
      <c r="J57" s="32">
        <f t="shared" si="50"/>
        <v>1.0046082949308757</v>
      </c>
      <c r="K57" s="28">
        <v>42.45</v>
      </c>
      <c r="L57" s="28">
        <v>42.3</v>
      </c>
      <c r="M57" s="28">
        <v>42.3</v>
      </c>
      <c r="N57" s="28">
        <v>42.3</v>
      </c>
      <c r="O57" s="21">
        <f t="shared" si="1"/>
        <v>0</v>
      </c>
      <c r="P57" s="22">
        <f t="shared" si="2"/>
        <v>0</v>
      </c>
      <c r="Q57" s="31">
        <f t="shared" si="51"/>
        <v>1</v>
      </c>
      <c r="R57" s="31">
        <f t="shared" si="52"/>
        <v>1</v>
      </c>
      <c r="S57" s="32">
        <f t="shared" si="53"/>
        <v>0.99646643109540622</v>
      </c>
      <c r="T57" s="37"/>
      <c r="U57" s="37"/>
      <c r="V57" s="37"/>
      <c r="W57" s="37"/>
      <c r="X57" s="31"/>
      <c r="Y57" s="31"/>
      <c r="Z57" s="32"/>
      <c r="AA57" s="28">
        <v>52.6</v>
      </c>
      <c r="AB57" s="28">
        <v>49.5</v>
      </c>
      <c r="AC57" s="28">
        <v>49.5</v>
      </c>
      <c r="AD57" s="28">
        <v>49.5</v>
      </c>
      <c r="AE57" s="24">
        <f t="shared" si="35"/>
        <v>0</v>
      </c>
      <c r="AF57" s="22">
        <f t="shared" si="3"/>
        <v>0</v>
      </c>
      <c r="AG57" s="31">
        <f t="shared" si="54"/>
        <v>1</v>
      </c>
      <c r="AH57" s="31">
        <f t="shared" si="55"/>
        <v>1</v>
      </c>
      <c r="AI57" s="32">
        <f t="shared" si="56"/>
        <v>0.94106463878326996</v>
      </c>
    </row>
    <row r="58" spans="1:35" s="5" customFormat="1" ht="34.5" customHeight="1" outlineLevel="1" x14ac:dyDescent="0.25">
      <c r="A58" s="26" t="s">
        <v>41</v>
      </c>
      <c r="B58" s="28">
        <v>43.3</v>
      </c>
      <c r="C58" s="28">
        <v>42.8</v>
      </c>
      <c r="D58" s="28">
        <v>43.3</v>
      </c>
      <c r="E58" s="28">
        <v>43.3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1.0116822429906542</v>
      </c>
      <c r="J58" s="32">
        <f t="shared" si="50"/>
        <v>1</v>
      </c>
      <c r="K58" s="28">
        <v>42.1</v>
      </c>
      <c r="L58" s="28">
        <v>41.9</v>
      </c>
      <c r="M58" s="28">
        <v>42.1</v>
      </c>
      <c r="N58" s="28">
        <v>42.1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1.0047732696897376</v>
      </c>
      <c r="S58" s="32">
        <f t="shared" si="53"/>
        <v>1</v>
      </c>
      <c r="T58" s="28"/>
      <c r="U58" s="28"/>
      <c r="V58" s="28"/>
      <c r="W58" s="28"/>
      <c r="X58" s="31"/>
      <c r="Y58" s="31"/>
      <c r="Z58" s="32"/>
      <c r="AA58" s="28">
        <v>51.9</v>
      </c>
      <c r="AB58" s="28">
        <v>49.4</v>
      </c>
      <c r="AC58" s="28">
        <v>49.4</v>
      </c>
      <c r="AD58" s="28">
        <v>49.4</v>
      </c>
      <c r="AE58" s="24">
        <f t="shared" si="35"/>
        <v>0</v>
      </c>
      <c r="AF58" s="22">
        <f t="shared" si="3"/>
        <v>0</v>
      </c>
      <c r="AG58" s="31">
        <f t="shared" si="54"/>
        <v>1</v>
      </c>
      <c r="AH58" s="31">
        <f t="shared" si="55"/>
        <v>1</v>
      </c>
      <c r="AI58" s="32">
        <f t="shared" si="56"/>
        <v>0.95183044315992293</v>
      </c>
    </row>
    <row r="59" spans="1:35" s="10" customFormat="1" ht="17.25" customHeight="1" x14ac:dyDescent="0.25">
      <c r="A59" s="36" t="s">
        <v>26</v>
      </c>
      <c r="B59" s="21">
        <v>43.708333333333336</v>
      </c>
      <c r="C59" s="21">
        <v>43.113333333333337</v>
      </c>
      <c r="D59" s="21">
        <v>43.508333333333333</v>
      </c>
      <c r="E59" s="21">
        <f>AVERAGE(E60:E65)</f>
        <v>43.54666666666666</v>
      </c>
      <c r="F59" s="21">
        <f t="shared" si="5"/>
        <v>3.8333333333326891E-2</v>
      </c>
      <c r="G59" s="22">
        <f t="shared" si="0"/>
        <v>8.8105726872234058E-4</v>
      </c>
      <c r="H59" s="22">
        <f t="shared" si="48"/>
        <v>1.0008810572687223</v>
      </c>
      <c r="I59" s="22">
        <f t="shared" si="49"/>
        <v>1.0100510282975101</v>
      </c>
      <c r="J59" s="23">
        <f t="shared" si="50"/>
        <v>0.99630123927550029</v>
      </c>
      <c r="K59" s="21">
        <v>41.413333333333334</v>
      </c>
      <c r="L59" s="21">
        <v>40.744999999999997</v>
      </c>
      <c r="M59" s="21">
        <v>41.138333333333335</v>
      </c>
      <c r="N59" s="21">
        <f>AVERAGE(N60:N65)</f>
        <v>41.18333333333333</v>
      </c>
      <c r="O59" s="21">
        <f t="shared" si="1"/>
        <v>4.49999999999946E-2</v>
      </c>
      <c r="P59" s="22">
        <f t="shared" si="2"/>
        <v>1.0938702750880047E-3</v>
      </c>
      <c r="Q59" s="22">
        <f t="shared" si="51"/>
        <v>1.001093870275088</v>
      </c>
      <c r="R59" s="22">
        <f t="shared" si="52"/>
        <v>1.0107579662126231</v>
      </c>
      <c r="S59" s="23">
        <f t="shared" si="53"/>
        <v>0.99444623309723112</v>
      </c>
      <c r="T59" s="21"/>
      <c r="U59" s="21"/>
      <c r="V59" s="21"/>
      <c r="W59" s="21"/>
      <c r="X59" s="22"/>
      <c r="Y59" s="22"/>
      <c r="Z59" s="23"/>
      <c r="AA59" s="24">
        <v>50.826666666666675</v>
      </c>
      <c r="AB59" s="24">
        <v>48.333333333333336</v>
      </c>
      <c r="AC59" s="24">
        <v>48.609999999999992</v>
      </c>
      <c r="AD59" s="24">
        <f>AVERAGE(AD60:AD65)</f>
        <v>48.638333333333343</v>
      </c>
      <c r="AE59" s="24">
        <f t="shared" si="35"/>
        <v>2.8333333333350197E-2</v>
      </c>
      <c r="AF59" s="22">
        <f t="shared" si="3"/>
        <v>5.828704656110073E-4</v>
      </c>
      <c r="AG59" s="22">
        <f t="shared" si="54"/>
        <v>1.000582870465611</v>
      </c>
      <c r="AH59" s="22">
        <f t="shared" si="55"/>
        <v>1.0063103448275863</v>
      </c>
      <c r="AI59" s="25">
        <f t="shared" si="56"/>
        <v>0.95694517313746064</v>
      </c>
    </row>
    <row r="60" spans="1:35" s="5" customFormat="1" ht="24.75" customHeight="1" outlineLevel="1" x14ac:dyDescent="0.25">
      <c r="A60" s="26" t="s">
        <v>44</v>
      </c>
      <c r="B60" s="28">
        <v>39.83</v>
      </c>
      <c r="C60" s="28">
        <v>37.9</v>
      </c>
      <c r="D60" s="28">
        <v>38.9</v>
      </c>
      <c r="E60" s="28">
        <v>38.9</v>
      </c>
      <c r="F60" s="21">
        <f t="shared" si="5"/>
        <v>0</v>
      </c>
      <c r="G60" s="22">
        <f t="shared" si="0"/>
        <v>0</v>
      </c>
      <c r="H60" s="31">
        <f t="shared" si="48"/>
        <v>1</v>
      </c>
      <c r="I60" s="31">
        <f t="shared" si="49"/>
        <v>1.0263852242744063</v>
      </c>
      <c r="J60" s="32">
        <f t="shared" si="50"/>
        <v>0.97665076575445642</v>
      </c>
      <c r="K60" s="37">
        <v>37.299999999999997</v>
      </c>
      <c r="L60" s="37">
        <v>35.799999999999997</v>
      </c>
      <c r="M60" s="37">
        <v>36.799999999999997</v>
      </c>
      <c r="N60" s="37">
        <v>36.799999999999997</v>
      </c>
      <c r="O60" s="21">
        <f t="shared" si="1"/>
        <v>0</v>
      </c>
      <c r="P60" s="22">
        <f t="shared" si="2"/>
        <v>0</v>
      </c>
      <c r="Q60" s="31">
        <f t="shared" si="51"/>
        <v>1</v>
      </c>
      <c r="R60" s="31">
        <f t="shared" si="52"/>
        <v>1.0279329608938548</v>
      </c>
      <c r="S60" s="32">
        <f t="shared" si="53"/>
        <v>0.98659517426273458</v>
      </c>
      <c r="T60" s="28"/>
      <c r="U60" s="28"/>
      <c r="V60" s="28"/>
      <c r="W60" s="28"/>
      <c r="X60" s="59"/>
      <c r="Y60" s="31"/>
      <c r="Z60" s="32"/>
      <c r="AA60" s="28">
        <v>48.33</v>
      </c>
      <c r="AB60" s="28">
        <v>44.53</v>
      </c>
      <c r="AC60" s="28">
        <v>45.53</v>
      </c>
      <c r="AD60" s="28">
        <v>45.53</v>
      </c>
      <c r="AE60" s="24">
        <f t="shared" si="35"/>
        <v>0</v>
      </c>
      <c r="AF60" s="22">
        <f t="shared" si="3"/>
        <v>0</v>
      </c>
      <c r="AG60" s="31">
        <f t="shared" si="54"/>
        <v>1</v>
      </c>
      <c r="AH60" s="31">
        <f t="shared" si="55"/>
        <v>1.022456770716371</v>
      </c>
      <c r="AI60" s="32">
        <f t="shared" si="56"/>
        <v>0.94206496999793099</v>
      </c>
    </row>
    <row r="61" spans="1:35" s="5" customFormat="1" ht="50.25" customHeight="1" outlineLevel="1" x14ac:dyDescent="0.25">
      <c r="A61" s="26" t="s">
        <v>74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48"/>
        <v>1</v>
      </c>
      <c r="I61" s="31">
        <f t="shared" si="49"/>
        <v>1</v>
      </c>
      <c r="J61" s="32">
        <f t="shared" si="50"/>
        <v>1</v>
      </c>
      <c r="K61" s="37">
        <v>48.8</v>
      </c>
      <c r="L61" s="37">
        <v>48.4</v>
      </c>
      <c r="M61" s="37">
        <v>48.8</v>
      </c>
      <c r="N61" s="37">
        <v>48.8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1.0082644628099173</v>
      </c>
      <c r="S61" s="32">
        <f t="shared" si="53"/>
        <v>1</v>
      </c>
      <c r="T61" s="28"/>
      <c r="U61" s="28"/>
      <c r="V61" s="28"/>
      <c r="W61" s="28"/>
      <c r="X61" s="59"/>
      <c r="Y61" s="31"/>
      <c r="Z61" s="32"/>
      <c r="AA61" s="28">
        <v>52.9</v>
      </c>
      <c r="AB61" s="28">
        <v>52.9</v>
      </c>
      <c r="AC61" s="28">
        <v>52.9</v>
      </c>
      <c r="AD61" s="28">
        <v>52.9</v>
      </c>
      <c r="AE61" s="24">
        <f t="shared" si="35"/>
        <v>0</v>
      </c>
      <c r="AF61" s="22">
        <f t="shared" si="3"/>
        <v>0</v>
      </c>
      <c r="AG61" s="31">
        <f t="shared" si="54"/>
        <v>1</v>
      </c>
      <c r="AH61" s="31">
        <f t="shared" si="55"/>
        <v>1</v>
      </c>
      <c r="AI61" s="32">
        <f t="shared" si="56"/>
        <v>1</v>
      </c>
    </row>
    <row r="62" spans="1:35" s="5" customFormat="1" ht="54" outlineLevel="1" x14ac:dyDescent="0.25">
      <c r="A62" s="26" t="s">
        <v>76</v>
      </c>
      <c r="B62" s="28">
        <v>40.67</v>
      </c>
      <c r="C62" s="28">
        <v>39.33</v>
      </c>
      <c r="D62" s="28">
        <v>40</v>
      </c>
      <c r="E62" s="28">
        <v>40.229999999999997</v>
      </c>
      <c r="F62" s="21">
        <f t="shared" si="5"/>
        <v>0.22999999999999687</v>
      </c>
      <c r="G62" s="22">
        <f t="shared" si="0"/>
        <v>5.7499999999999218E-3</v>
      </c>
      <c r="H62" s="31">
        <f t="shared" si="48"/>
        <v>1.0057499999999999</v>
      </c>
      <c r="I62" s="31">
        <f t="shared" si="49"/>
        <v>1.0228832951945079</v>
      </c>
      <c r="J62" s="32">
        <f t="shared" si="50"/>
        <v>0.98918121465453634</v>
      </c>
      <c r="K62" s="37">
        <v>38.630000000000003</v>
      </c>
      <c r="L62" s="37">
        <v>37.369999999999997</v>
      </c>
      <c r="M62" s="37">
        <v>38.03</v>
      </c>
      <c r="N62" s="37">
        <v>38.299999999999997</v>
      </c>
      <c r="O62" s="21">
        <f t="shared" si="1"/>
        <v>0.26999999999999602</v>
      </c>
      <c r="P62" s="22">
        <f t="shared" si="2"/>
        <v>7.0996581646067813E-3</v>
      </c>
      <c r="Q62" s="31">
        <f t="shared" si="51"/>
        <v>1.0070996581646068</v>
      </c>
      <c r="R62" s="31">
        <f t="shared" si="52"/>
        <v>1.0248862724110248</v>
      </c>
      <c r="S62" s="32">
        <f t="shared" si="53"/>
        <v>0.99145741651566122</v>
      </c>
      <c r="T62" s="28"/>
      <c r="U62" s="28"/>
      <c r="V62" s="28"/>
      <c r="W62" s="28"/>
      <c r="X62" s="31"/>
      <c r="Y62" s="31"/>
      <c r="Z62" s="32"/>
      <c r="AA62" s="28">
        <v>47.83</v>
      </c>
      <c r="AB62" s="28">
        <v>45.97</v>
      </c>
      <c r="AC62" s="28">
        <v>46.23</v>
      </c>
      <c r="AD62" s="28">
        <v>46.4</v>
      </c>
      <c r="AE62" s="24">
        <f t="shared" si="35"/>
        <v>0.17000000000000171</v>
      </c>
      <c r="AF62" s="22">
        <f t="shared" si="3"/>
        <v>3.6772658446895257E-3</v>
      </c>
      <c r="AG62" s="31">
        <f t="shared" si="54"/>
        <v>1.0036772658446895</v>
      </c>
      <c r="AH62" s="31">
        <f t="shared" si="55"/>
        <v>1.0093539264737872</v>
      </c>
      <c r="AI62" s="32">
        <f t="shared" si="56"/>
        <v>0.97010244616349572</v>
      </c>
    </row>
    <row r="63" spans="1:35" s="5" customFormat="1" ht="51.75" customHeight="1" outlineLevel="1" x14ac:dyDescent="0.25">
      <c r="A63" s="26" t="s">
        <v>75</v>
      </c>
      <c r="B63" s="28">
        <v>40.200000000000003</v>
      </c>
      <c r="C63" s="28">
        <v>40.200000000000003</v>
      </c>
      <c r="D63" s="28">
        <v>40.200000000000003</v>
      </c>
      <c r="E63" s="28">
        <v>40.200000000000003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</v>
      </c>
      <c r="K63" s="37">
        <v>37.5</v>
      </c>
      <c r="L63" s="37">
        <v>37.15</v>
      </c>
      <c r="M63" s="37">
        <v>37</v>
      </c>
      <c r="N63" s="37">
        <v>37</v>
      </c>
      <c r="O63" s="21">
        <f t="shared" si="1"/>
        <v>0</v>
      </c>
      <c r="P63" s="22">
        <f t="shared" si="2"/>
        <v>0</v>
      </c>
      <c r="Q63" s="31">
        <f t="shared" si="51"/>
        <v>1</v>
      </c>
      <c r="R63" s="31">
        <f t="shared" si="52"/>
        <v>0.99596231493943477</v>
      </c>
      <c r="S63" s="32">
        <f t="shared" si="53"/>
        <v>0.98666666666666669</v>
      </c>
      <c r="T63" s="28"/>
      <c r="U63" s="28"/>
      <c r="V63" s="28"/>
      <c r="W63" s="28"/>
      <c r="X63" s="59"/>
      <c r="Y63" s="31"/>
      <c r="Z63" s="32"/>
      <c r="AA63" s="28">
        <v>47.5</v>
      </c>
      <c r="AB63" s="28">
        <v>43.5</v>
      </c>
      <c r="AC63" s="28">
        <v>43.9</v>
      </c>
      <c r="AD63" s="28">
        <v>43.9</v>
      </c>
      <c r="AE63" s="24">
        <f t="shared" si="35"/>
        <v>0</v>
      </c>
      <c r="AF63" s="22">
        <f t="shared" si="3"/>
        <v>0</v>
      </c>
      <c r="AG63" s="31">
        <f t="shared" si="54"/>
        <v>1</v>
      </c>
      <c r="AH63" s="31">
        <f t="shared" si="55"/>
        <v>1.0091954022988505</v>
      </c>
      <c r="AI63" s="32">
        <f t="shared" si="56"/>
        <v>0.92421052631578948</v>
      </c>
    </row>
    <row r="64" spans="1:35" s="5" customFormat="1" ht="36" outlineLevel="1" x14ac:dyDescent="0.25">
      <c r="A64" s="26" t="s">
        <v>35</v>
      </c>
      <c r="B64" s="28">
        <v>38.049999999999997</v>
      </c>
      <c r="C64" s="28">
        <v>37.75</v>
      </c>
      <c r="D64" s="28">
        <v>38.450000000000003</v>
      </c>
      <c r="E64" s="28">
        <v>38.450000000000003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1.0185430463576159</v>
      </c>
      <c r="J64" s="32">
        <f t="shared" si="50"/>
        <v>1.0105124835742445</v>
      </c>
      <c r="K64" s="37">
        <v>36.35</v>
      </c>
      <c r="L64" s="37">
        <v>35.85</v>
      </c>
      <c r="M64" s="37">
        <v>36.299999999999997</v>
      </c>
      <c r="N64" s="37">
        <v>36.299999999999997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1.01255230125523</v>
      </c>
      <c r="S64" s="32">
        <f t="shared" si="53"/>
        <v>0.99862448418156802</v>
      </c>
      <c r="T64" s="28"/>
      <c r="U64" s="28"/>
      <c r="V64" s="28"/>
      <c r="W64" s="28"/>
      <c r="X64" s="59"/>
      <c r="Y64" s="31"/>
      <c r="Z64" s="32"/>
      <c r="AA64" s="28">
        <v>48.9</v>
      </c>
      <c r="AB64" s="28">
        <v>45.6</v>
      </c>
      <c r="AC64" s="28">
        <v>45.6</v>
      </c>
      <c r="AD64" s="28">
        <v>45.6</v>
      </c>
      <c r="AE64" s="24">
        <f t="shared" si="35"/>
        <v>0</v>
      </c>
      <c r="AF64" s="22">
        <f t="shared" si="3"/>
        <v>0</v>
      </c>
      <c r="AG64" s="31">
        <f t="shared" si="54"/>
        <v>1</v>
      </c>
      <c r="AH64" s="31">
        <f t="shared" si="55"/>
        <v>1</v>
      </c>
      <c r="AI64" s="32">
        <f t="shared" si="56"/>
        <v>0.93251533742331294</v>
      </c>
    </row>
    <row r="65" spans="1:35" s="5" customFormat="1" ht="18" outlineLevel="1" x14ac:dyDescent="0.25">
      <c r="A65" s="26" t="s">
        <v>34</v>
      </c>
      <c r="B65" s="28">
        <v>52.8</v>
      </c>
      <c r="C65" s="28">
        <v>52.8</v>
      </c>
      <c r="D65" s="28">
        <v>52.8</v>
      </c>
      <c r="E65" s="28">
        <v>52.8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</v>
      </c>
      <c r="J65" s="32">
        <f t="shared" si="50"/>
        <v>1</v>
      </c>
      <c r="K65" s="37">
        <v>49.9</v>
      </c>
      <c r="L65" s="37">
        <v>49.9</v>
      </c>
      <c r="M65" s="37">
        <v>49.9</v>
      </c>
      <c r="N65" s="37">
        <v>49.9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</v>
      </c>
      <c r="S65" s="32">
        <f t="shared" si="53"/>
        <v>1</v>
      </c>
      <c r="T65" s="28"/>
      <c r="U65" s="28"/>
      <c r="V65" s="28"/>
      <c r="W65" s="28"/>
      <c r="X65" s="31"/>
      <c r="Y65" s="31"/>
      <c r="Z65" s="32"/>
      <c r="AA65" s="28">
        <v>59.5</v>
      </c>
      <c r="AB65" s="28">
        <v>57.5</v>
      </c>
      <c r="AC65" s="28">
        <v>57.5</v>
      </c>
      <c r="AD65" s="28">
        <v>57.5</v>
      </c>
      <c r="AE65" s="24">
        <f t="shared" si="35"/>
        <v>0</v>
      </c>
      <c r="AF65" s="22">
        <f t="shared" si="3"/>
        <v>0</v>
      </c>
      <c r="AG65" s="31">
        <f t="shared" si="54"/>
        <v>1</v>
      </c>
      <c r="AH65" s="31">
        <f t="shared" si="55"/>
        <v>1</v>
      </c>
      <c r="AI65" s="32">
        <f t="shared" si="56"/>
        <v>0.96638655462184875</v>
      </c>
    </row>
    <row r="66" spans="1:35" s="10" customFormat="1" ht="22.5" customHeight="1" x14ac:dyDescent="0.25">
      <c r="A66" s="36" t="s">
        <v>27</v>
      </c>
      <c r="B66" s="21">
        <v>46.9</v>
      </c>
      <c r="C66" s="21">
        <v>47.4</v>
      </c>
      <c r="D66" s="21">
        <v>44.9</v>
      </c>
      <c r="E66" s="21">
        <f>AVERAGE(E67:E68)</f>
        <v>44.9</v>
      </c>
      <c r="F66" s="21">
        <f t="shared" si="5"/>
        <v>0</v>
      </c>
      <c r="G66" s="22">
        <f t="shared" si="0"/>
        <v>0</v>
      </c>
      <c r="H66" s="22">
        <f t="shared" si="48"/>
        <v>1</v>
      </c>
      <c r="I66" s="22">
        <f t="shared" si="49"/>
        <v>0.9472573839662447</v>
      </c>
      <c r="J66" s="23">
        <f t="shared" si="50"/>
        <v>0.95735607675906187</v>
      </c>
      <c r="K66" s="21">
        <v>46</v>
      </c>
      <c r="L66" s="21">
        <v>46.5</v>
      </c>
      <c r="M66" s="21">
        <v>43.5</v>
      </c>
      <c r="N66" s="21">
        <f>AVERAGE(N67:N68)</f>
        <v>43.5</v>
      </c>
      <c r="O66" s="21">
        <f t="shared" si="1"/>
        <v>0</v>
      </c>
      <c r="P66" s="22">
        <f t="shared" si="2"/>
        <v>0</v>
      </c>
      <c r="Q66" s="22">
        <f t="shared" si="51"/>
        <v>1</v>
      </c>
      <c r="R66" s="22">
        <f t="shared" si="52"/>
        <v>0.93548387096774188</v>
      </c>
      <c r="S66" s="23">
        <f t="shared" si="53"/>
        <v>0.94565217391304346</v>
      </c>
      <c r="T66" s="21"/>
      <c r="U66" s="21"/>
      <c r="V66" s="21"/>
      <c r="W66" s="21"/>
      <c r="X66" s="22"/>
      <c r="Y66" s="22"/>
      <c r="Z66" s="23"/>
      <c r="AA66" s="24">
        <v>50.900000000000006</v>
      </c>
      <c r="AB66" s="24">
        <v>51.55</v>
      </c>
      <c r="AC66" s="24">
        <v>49.5</v>
      </c>
      <c r="AD66" s="24">
        <f>AVERAGE(AD67:AD68)</f>
        <v>49.5</v>
      </c>
      <c r="AE66" s="24">
        <f t="shared" si="35"/>
        <v>0</v>
      </c>
      <c r="AF66" s="22">
        <f t="shared" si="3"/>
        <v>0</v>
      </c>
      <c r="AG66" s="22">
        <f t="shared" si="54"/>
        <v>1</v>
      </c>
      <c r="AH66" s="34">
        <f t="shared" si="55"/>
        <v>0.96023278370514065</v>
      </c>
      <c r="AI66" s="25">
        <f t="shared" si="56"/>
        <v>0.97249508840864429</v>
      </c>
    </row>
    <row r="67" spans="1:35" s="5" customFormat="1" ht="22.5" customHeight="1" outlineLevel="1" x14ac:dyDescent="0.25">
      <c r="A67" s="26" t="s">
        <v>71</v>
      </c>
      <c r="B67" s="28">
        <v>43.9</v>
      </c>
      <c r="C67" s="28">
        <v>44.9</v>
      </c>
      <c r="D67" s="28">
        <v>44.9</v>
      </c>
      <c r="E67" s="28">
        <v>44.9</v>
      </c>
      <c r="F67" s="21">
        <f t="shared" si="5"/>
        <v>0</v>
      </c>
      <c r="G67" s="22">
        <f t="shared" si="0"/>
        <v>0</v>
      </c>
      <c r="H67" s="31">
        <f t="shared" si="48"/>
        <v>1</v>
      </c>
      <c r="I67" s="31">
        <f t="shared" si="49"/>
        <v>1</v>
      </c>
      <c r="J67" s="32">
        <f t="shared" si="50"/>
        <v>1.0227790432801822</v>
      </c>
      <c r="K67" s="28">
        <v>42.5</v>
      </c>
      <c r="L67" s="28">
        <v>43.5</v>
      </c>
      <c r="M67" s="28">
        <v>43.5</v>
      </c>
      <c r="N67" s="28">
        <v>43.5</v>
      </c>
      <c r="O67" s="21">
        <f t="shared" si="1"/>
        <v>0</v>
      </c>
      <c r="P67" s="22">
        <f t="shared" si="2"/>
        <v>0</v>
      </c>
      <c r="Q67" s="31">
        <f t="shared" si="51"/>
        <v>1</v>
      </c>
      <c r="R67" s="31">
        <f t="shared" si="52"/>
        <v>1</v>
      </c>
      <c r="S67" s="32">
        <f t="shared" si="53"/>
        <v>1.0235294117647058</v>
      </c>
      <c r="T67" s="37"/>
      <c r="U67" s="37"/>
      <c r="V67" s="37"/>
      <c r="W67" s="37"/>
      <c r="X67" s="31"/>
      <c r="Y67" s="31"/>
      <c r="Z67" s="32"/>
      <c r="AA67" s="28">
        <v>48.2</v>
      </c>
      <c r="AB67" s="28">
        <v>49.5</v>
      </c>
      <c r="AC67" s="28">
        <v>49.5</v>
      </c>
      <c r="AD67" s="28">
        <v>49.5</v>
      </c>
      <c r="AE67" s="24">
        <f t="shared" si="35"/>
        <v>0</v>
      </c>
      <c r="AF67" s="22">
        <f t="shared" si="3"/>
        <v>0</v>
      </c>
      <c r="AG67" s="31">
        <f t="shared" si="54"/>
        <v>1</v>
      </c>
      <c r="AH67" s="31">
        <f t="shared" si="55"/>
        <v>1</v>
      </c>
      <c r="AI67" s="32">
        <f t="shared" si="56"/>
        <v>1.0269709543568464</v>
      </c>
    </row>
    <row r="68" spans="1:35" s="5" customFormat="1" ht="36" customHeight="1" outlineLevel="1" x14ac:dyDescent="0.25">
      <c r="A68" s="26" t="s">
        <v>56</v>
      </c>
      <c r="B68" s="28">
        <v>49.9</v>
      </c>
      <c r="C68" s="28">
        <v>49.9</v>
      </c>
      <c r="D68" s="28"/>
      <c r="E68" s="28"/>
      <c r="F68" s="21">
        <f t="shared" si="5"/>
        <v>0</v>
      </c>
      <c r="G68" s="22" t="e">
        <f t="shared" si="0"/>
        <v>#DIV/0!</v>
      </c>
      <c r="H68" s="31" t="e">
        <f t="shared" si="48"/>
        <v>#DIV/0!</v>
      </c>
      <c r="I68" s="31">
        <f t="shared" si="49"/>
        <v>0</v>
      </c>
      <c r="J68" s="32">
        <f t="shared" si="50"/>
        <v>0</v>
      </c>
      <c r="K68" s="28">
        <v>49.5</v>
      </c>
      <c r="L68" s="28">
        <v>49.5</v>
      </c>
      <c r="M68" s="28"/>
      <c r="N68" s="28"/>
      <c r="O68" s="21">
        <f t="shared" si="1"/>
        <v>0</v>
      </c>
      <c r="P68" s="22" t="e">
        <f t="shared" si="2"/>
        <v>#DIV/0!</v>
      </c>
      <c r="Q68" s="31" t="e">
        <f t="shared" si="51"/>
        <v>#DIV/0!</v>
      </c>
      <c r="R68" s="31">
        <f t="shared" si="52"/>
        <v>0</v>
      </c>
      <c r="S68" s="32">
        <f t="shared" si="53"/>
        <v>0</v>
      </c>
      <c r="T68" s="28"/>
      <c r="U68" s="28"/>
      <c r="V68" s="28"/>
      <c r="W68" s="28"/>
      <c r="X68" s="31"/>
      <c r="Y68" s="31"/>
      <c r="Z68" s="32"/>
      <c r="AA68" s="28">
        <v>53.6</v>
      </c>
      <c r="AB68" s="28">
        <v>53.6</v>
      </c>
      <c r="AC68" s="28"/>
      <c r="AD68" s="28"/>
      <c r="AE68" s="24">
        <f t="shared" si="35"/>
        <v>0</v>
      </c>
      <c r="AF68" s="22" t="e">
        <f t="shared" si="3"/>
        <v>#DIV/0!</v>
      </c>
      <c r="AG68" s="31" t="e">
        <f t="shared" si="54"/>
        <v>#DIV/0!</v>
      </c>
      <c r="AH68" s="31">
        <f t="shared" si="55"/>
        <v>0</v>
      </c>
      <c r="AI68" s="32">
        <f t="shared" si="56"/>
        <v>0</v>
      </c>
    </row>
    <row r="69" spans="1:35" s="10" customFormat="1" ht="34.5" customHeight="1" x14ac:dyDescent="0.25">
      <c r="A69" s="33" t="s">
        <v>28</v>
      </c>
      <c r="B69" s="21">
        <v>60</v>
      </c>
      <c r="C69" s="21">
        <v>60</v>
      </c>
      <c r="D69" s="21">
        <v>60</v>
      </c>
      <c r="E69" s="21">
        <f>AVERAGE(E70:E72)</f>
        <v>60</v>
      </c>
      <c r="F69" s="21">
        <f t="shared" si="5"/>
        <v>0</v>
      </c>
      <c r="G69" s="22">
        <f t="shared" si="0"/>
        <v>0</v>
      </c>
      <c r="H69" s="22">
        <f t="shared" si="48"/>
        <v>1</v>
      </c>
      <c r="I69" s="22">
        <f t="shared" si="49"/>
        <v>1</v>
      </c>
      <c r="J69" s="23">
        <f t="shared" si="50"/>
        <v>1</v>
      </c>
      <c r="K69" s="21">
        <v>57.333333333333336</v>
      </c>
      <c r="L69" s="21">
        <v>58</v>
      </c>
      <c r="M69" s="21">
        <v>57</v>
      </c>
      <c r="N69" s="21">
        <f>AVERAGE(N70:N72)</f>
        <v>57</v>
      </c>
      <c r="O69" s="21">
        <f t="shared" si="1"/>
        <v>0</v>
      </c>
      <c r="P69" s="22">
        <f t="shared" si="2"/>
        <v>0</v>
      </c>
      <c r="Q69" s="22">
        <f t="shared" si="51"/>
        <v>1</v>
      </c>
      <c r="R69" s="22">
        <f t="shared" si="52"/>
        <v>0.98275862068965514</v>
      </c>
      <c r="S69" s="23">
        <f t="shared" si="53"/>
        <v>0.9941860465116279</v>
      </c>
      <c r="T69" s="21"/>
      <c r="U69" s="21"/>
      <c r="V69" s="21"/>
      <c r="W69" s="21"/>
      <c r="X69" s="22"/>
      <c r="Y69" s="42"/>
      <c r="Z69" s="23"/>
      <c r="AA69" s="24">
        <v>59</v>
      </c>
      <c r="AB69" s="24">
        <v>59</v>
      </c>
      <c r="AC69" s="24">
        <v>59</v>
      </c>
      <c r="AD69" s="24">
        <f>AVERAGE(AD70:AD72)</f>
        <v>59</v>
      </c>
      <c r="AE69" s="24">
        <f t="shared" si="35"/>
        <v>0</v>
      </c>
      <c r="AF69" s="22">
        <f t="shared" si="3"/>
        <v>0</v>
      </c>
      <c r="AG69" s="22">
        <f t="shared" si="54"/>
        <v>1</v>
      </c>
      <c r="AH69" s="34">
        <f t="shared" si="55"/>
        <v>1</v>
      </c>
      <c r="AI69" s="25">
        <f t="shared" si="56"/>
        <v>1</v>
      </c>
    </row>
    <row r="70" spans="1:35" s="5" customFormat="1" ht="18" outlineLevel="1" x14ac:dyDescent="0.25">
      <c r="A70" s="26" t="s">
        <v>29</v>
      </c>
      <c r="B70" s="37">
        <v>60</v>
      </c>
      <c r="C70" s="37">
        <v>60</v>
      </c>
      <c r="D70" s="37">
        <v>60</v>
      </c>
      <c r="E70" s="37">
        <v>60</v>
      </c>
      <c r="F70" s="21">
        <f t="shared" si="5"/>
        <v>0</v>
      </c>
      <c r="G70" s="22">
        <f t="shared" si="0"/>
        <v>0</v>
      </c>
      <c r="H70" s="31">
        <f t="shared" si="48"/>
        <v>1</v>
      </c>
      <c r="I70" s="31">
        <f t="shared" si="49"/>
        <v>1</v>
      </c>
      <c r="J70" s="32">
        <f t="shared" si="50"/>
        <v>1</v>
      </c>
      <c r="K70" s="28">
        <v>56</v>
      </c>
      <c r="L70" s="28">
        <v>58</v>
      </c>
      <c r="M70" s="28">
        <v>58</v>
      </c>
      <c r="N70" s="28">
        <v>58</v>
      </c>
      <c r="O70" s="21">
        <f t="shared" si="1"/>
        <v>0</v>
      </c>
      <c r="P70" s="22">
        <f t="shared" si="2"/>
        <v>0</v>
      </c>
      <c r="Q70" s="31">
        <f t="shared" si="51"/>
        <v>1</v>
      </c>
      <c r="R70" s="31">
        <f t="shared" si="52"/>
        <v>1</v>
      </c>
      <c r="S70" s="32">
        <f t="shared" si="53"/>
        <v>1.0357142857142858</v>
      </c>
      <c r="T70" s="37"/>
      <c r="U70" s="37"/>
      <c r="V70" s="37"/>
      <c r="W70" s="37"/>
      <c r="X70" s="31"/>
      <c r="Y70" s="31"/>
      <c r="Z70" s="32"/>
      <c r="AA70" s="28">
        <v>60</v>
      </c>
      <c r="AB70" s="28">
        <v>60</v>
      </c>
      <c r="AC70" s="28">
        <v>60</v>
      </c>
      <c r="AD70" s="28">
        <v>60</v>
      </c>
      <c r="AE70" s="24">
        <f t="shared" si="35"/>
        <v>0</v>
      </c>
      <c r="AF70" s="22">
        <f t="shared" si="3"/>
        <v>0</v>
      </c>
      <c r="AG70" s="31">
        <f t="shared" si="54"/>
        <v>1</v>
      </c>
      <c r="AH70" s="31">
        <f t="shared" si="55"/>
        <v>1</v>
      </c>
      <c r="AI70" s="32">
        <f t="shared" si="56"/>
        <v>1</v>
      </c>
    </row>
    <row r="71" spans="1:35" s="5" customFormat="1" ht="37.5" customHeight="1" outlineLevel="1" x14ac:dyDescent="0.25">
      <c r="A71" s="26" t="s">
        <v>42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ref="G71:G78" si="57">H71-100%</f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ref="P71:P79" si="58">Q71-100%</f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37"/>
      <c r="U71" s="37"/>
      <c r="V71" s="37"/>
      <c r="W71" s="37"/>
      <c r="X71" s="31"/>
      <c r="Y71" s="31"/>
      <c r="Z71" s="32"/>
      <c r="AA71" s="28">
        <v>58</v>
      </c>
      <c r="AB71" s="28">
        <v>58</v>
      </c>
      <c r="AC71" s="28">
        <v>58</v>
      </c>
      <c r="AD71" s="28">
        <v>58</v>
      </c>
      <c r="AE71" s="24">
        <f t="shared" si="35"/>
        <v>0</v>
      </c>
      <c r="AF71" s="22">
        <f t="shared" ref="AF71:AF79" si="59">AG71-100%</f>
        <v>0</v>
      </c>
      <c r="AG71" s="31">
        <f t="shared" si="54"/>
        <v>1</v>
      </c>
      <c r="AH71" s="31">
        <f t="shared" si="55"/>
        <v>1</v>
      </c>
      <c r="AI71" s="32">
        <f t="shared" si="56"/>
        <v>1</v>
      </c>
    </row>
    <row r="72" spans="1:35" s="5" customFormat="1" ht="37.5" customHeight="1" outlineLevel="1" x14ac:dyDescent="0.25">
      <c r="A72" s="26" t="s">
        <v>39</v>
      </c>
      <c r="B72" s="37"/>
      <c r="C72" s="37"/>
      <c r="D72" s="37"/>
      <c r="E72" s="37"/>
      <c r="F72" s="21">
        <f t="shared" si="5"/>
        <v>0</v>
      </c>
      <c r="G72" s="22">
        <f t="shared" si="57"/>
        <v>-1</v>
      </c>
      <c r="H72" s="31"/>
      <c r="I72" s="31"/>
      <c r="J72" s="43"/>
      <c r="K72" s="28">
        <v>60</v>
      </c>
      <c r="L72" s="28">
        <v>60</v>
      </c>
      <c r="M72" s="28"/>
      <c r="N72" s="28"/>
      <c r="O72" s="21">
        <f t="shared" si="1"/>
        <v>0</v>
      </c>
      <c r="P72" s="22" t="e">
        <f t="shared" si="58"/>
        <v>#DIV/0!</v>
      </c>
      <c r="Q72" s="31" t="e">
        <f t="shared" si="51"/>
        <v>#DIV/0!</v>
      </c>
      <c r="R72" s="31">
        <f t="shared" si="52"/>
        <v>0</v>
      </c>
      <c r="S72" s="32">
        <f t="shared" si="53"/>
        <v>0</v>
      </c>
      <c r="T72" s="37"/>
      <c r="U72" s="37"/>
      <c r="V72" s="37"/>
      <c r="W72" s="37"/>
      <c r="X72" s="31"/>
      <c r="Y72" s="31"/>
      <c r="Z72" s="32"/>
      <c r="AA72" s="28"/>
      <c r="AB72" s="28"/>
      <c r="AC72" s="28"/>
      <c r="AD72" s="28"/>
      <c r="AE72" s="24">
        <f t="shared" si="35"/>
        <v>0</v>
      </c>
      <c r="AF72" s="22">
        <f t="shared" si="59"/>
        <v>-1</v>
      </c>
      <c r="AG72" s="31"/>
      <c r="AH72" s="31"/>
      <c r="AI72" s="32"/>
    </row>
    <row r="73" spans="1:35" s="10" customFormat="1" ht="18" x14ac:dyDescent="0.25">
      <c r="A73" s="36" t="s">
        <v>30</v>
      </c>
      <c r="B73" s="21">
        <v>55.5</v>
      </c>
      <c r="C73" s="21">
        <v>55.5</v>
      </c>
      <c r="D73" s="21">
        <v>55.5</v>
      </c>
      <c r="E73" s="21">
        <f>AVERAGE(E74:E78)</f>
        <v>55.5</v>
      </c>
      <c r="F73" s="21">
        <f t="shared" ref="F73:F78" si="60">E73-D73</f>
        <v>0</v>
      </c>
      <c r="G73" s="22">
        <f t="shared" si="57"/>
        <v>0</v>
      </c>
      <c r="H73" s="22">
        <f>E73/D73</f>
        <v>1</v>
      </c>
      <c r="I73" s="22">
        <f>E73/C73</f>
        <v>1</v>
      </c>
      <c r="J73" s="23">
        <f>E73/B73</f>
        <v>1</v>
      </c>
      <c r="K73" s="21">
        <v>62.98</v>
      </c>
      <c r="L73" s="21">
        <v>62.98</v>
      </c>
      <c r="M73" s="21">
        <v>62.98</v>
      </c>
      <c r="N73" s="21">
        <f>AVERAGE(N74:N78)</f>
        <v>63.06</v>
      </c>
      <c r="O73" s="21">
        <f t="shared" ref="O73:O79" si="61">N73-M73</f>
        <v>8.00000000000054E-2</v>
      </c>
      <c r="P73" s="22">
        <f t="shared" si="58"/>
        <v>1.2702445220704739E-3</v>
      </c>
      <c r="Q73" s="22">
        <f t="shared" si="51"/>
        <v>1.0012702445220705</v>
      </c>
      <c r="R73" s="22">
        <f t="shared" si="52"/>
        <v>1.0012702445220705</v>
      </c>
      <c r="S73" s="23">
        <f t="shared" si="53"/>
        <v>1.0012702445220705</v>
      </c>
      <c r="T73" s="21"/>
      <c r="U73" s="21"/>
      <c r="V73" s="21"/>
      <c r="W73" s="21"/>
      <c r="X73" s="22"/>
      <c r="Y73" s="22"/>
      <c r="Z73" s="23"/>
      <c r="AA73" s="24">
        <v>66</v>
      </c>
      <c r="AB73" s="24">
        <v>66</v>
      </c>
      <c r="AC73" s="24">
        <v>66</v>
      </c>
      <c r="AD73" s="24">
        <f>AVERAGE(AD74:AD78)</f>
        <v>66</v>
      </c>
      <c r="AE73" s="24">
        <f t="shared" si="35"/>
        <v>0</v>
      </c>
      <c r="AF73" s="22">
        <f t="shared" si="59"/>
        <v>0</v>
      </c>
      <c r="AG73" s="22">
        <f t="shared" si="54"/>
        <v>1</v>
      </c>
      <c r="AH73" s="34">
        <f t="shared" si="55"/>
        <v>1</v>
      </c>
      <c r="AI73" s="25">
        <f t="shared" si="56"/>
        <v>1</v>
      </c>
    </row>
    <row r="74" spans="1:35" s="5" customFormat="1" ht="18" outlineLevel="1" x14ac:dyDescent="0.25">
      <c r="A74" s="44" t="s">
        <v>45</v>
      </c>
      <c r="B74" s="28">
        <v>55.5</v>
      </c>
      <c r="C74" s="28">
        <v>55.5</v>
      </c>
      <c r="D74" s="28">
        <v>55.5</v>
      </c>
      <c r="E74" s="28">
        <v>55.5</v>
      </c>
      <c r="F74" s="21">
        <f t="shared" si="60"/>
        <v>0</v>
      </c>
      <c r="G74" s="22">
        <f t="shared" si="57"/>
        <v>0</v>
      </c>
      <c r="H74" s="31">
        <f>E74/D74</f>
        <v>1</v>
      </c>
      <c r="I74" s="31">
        <f>E74/C74</f>
        <v>1</v>
      </c>
      <c r="J74" s="32">
        <f>E74/B74</f>
        <v>1</v>
      </c>
      <c r="K74" s="28">
        <v>54.3</v>
      </c>
      <c r="L74" s="28">
        <v>54.3</v>
      </c>
      <c r="M74" s="28">
        <v>54.3</v>
      </c>
      <c r="N74" s="28">
        <v>54.3</v>
      </c>
      <c r="O74" s="21">
        <f t="shared" si="61"/>
        <v>0</v>
      </c>
      <c r="P74" s="22">
        <f t="shared" si="58"/>
        <v>0</v>
      </c>
      <c r="Q74" s="31">
        <f t="shared" si="51"/>
        <v>1</v>
      </c>
      <c r="R74" s="31">
        <f t="shared" si="52"/>
        <v>1</v>
      </c>
      <c r="S74" s="60">
        <f t="shared" si="53"/>
        <v>1</v>
      </c>
      <c r="T74" s="28"/>
      <c r="U74" s="28"/>
      <c r="V74" s="28"/>
      <c r="W74" s="28"/>
      <c r="X74" s="31"/>
      <c r="Y74" s="31"/>
      <c r="Z74" s="32"/>
      <c r="AA74" s="28">
        <v>59</v>
      </c>
      <c r="AB74" s="37">
        <v>59</v>
      </c>
      <c r="AC74" s="37">
        <v>59</v>
      </c>
      <c r="AD74" s="37">
        <v>59</v>
      </c>
      <c r="AE74" s="24">
        <f t="shared" si="35"/>
        <v>0</v>
      </c>
      <c r="AF74" s="22">
        <f t="shared" si="59"/>
        <v>0</v>
      </c>
      <c r="AG74" s="31">
        <f t="shared" si="54"/>
        <v>1</v>
      </c>
      <c r="AH74" s="31">
        <f t="shared" si="55"/>
        <v>1</v>
      </c>
      <c r="AI74" s="32">
        <f t="shared" si="56"/>
        <v>1</v>
      </c>
    </row>
    <row r="75" spans="1:35" s="5" customFormat="1" ht="18" outlineLevel="1" x14ac:dyDescent="0.25">
      <c r="A75" s="44" t="s">
        <v>31</v>
      </c>
      <c r="B75" s="28"/>
      <c r="C75" s="28"/>
      <c r="D75" s="28"/>
      <c r="E75" s="28"/>
      <c r="F75" s="21">
        <f t="shared" si="60"/>
        <v>0</v>
      </c>
      <c r="G75" s="22">
        <f t="shared" si="57"/>
        <v>-1</v>
      </c>
      <c r="H75" s="31"/>
      <c r="I75" s="31"/>
      <c r="J75" s="43"/>
      <c r="K75" s="28">
        <v>47.6</v>
      </c>
      <c r="L75" s="28">
        <v>47.6</v>
      </c>
      <c r="M75" s="28">
        <v>47.6</v>
      </c>
      <c r="N75" s="28">
        <v>48</v>
      </c>
      <c r="O75" s="21">
        <f t="shared" si="61"/>
        <v>0.39999999999999858</v>
      </c>
      <c r="P75" s="22">
        <f t="shared" si="58"/>
        <v>8.4033613445377853E-3</v>
      </c>
      <c r="Q75" s="31">
        <f t="shared" si="51"/>
        <v>1.0084033613445378</v>
      </c>
      <c r="R75" s="31">
        <f t="shared" si="52"/>
        <v>1.0084033613445378</v>
      </c>
      <c r="S75" s="60">
        <f t="shared" si="53"/>
        <v>1.0084033613445378</v>
      </c>
      <c r="T75" s="28"/>
      <c r="U75" s="28"/>
      <c r="V75" s="28"/>
      <c r="W75" s="28"/>
      <c r="X75" s="31"/>
      <c r="Y75" s="31"/>
      <c r="Z75" s="32"/>
      <c r="AA75" s="28">
        <v>62</v>
      </c>
      <c r="AB75" s="37">
        <v>62</v>
      </c>
      <c r="AC75" s="37">
        <v>62</v>
      </c>
      <c r="AD75" s="37">
        <v>62</v>
      </c>
      <c r="AE75" s="24">
        <f t="shared" si="35"/>
        <v>0</v>
      </c>
      <c r="AF75" s="22">
        <f t="shared" si="59"/>
        <v>0</v>
      </c>
      <c r="AG75" s="31">
        <f t="shared" si="54"/>
        <v>1</v>
      </c>
      <c r="AH75" s="31">
        <f t="shared" si="55"/>
        <v>1</v>
      </c>
      <c r="AI75" s="32">
        <f t="shared" si="56"/>
        <v>1</v>
      </c>
    </row>
    <row r="76" spans="1:35" s="5" customFormat="1" ht="18" customHeight="1" outlineLevel="1" x14ac:dyDescent="0.25">
      <c r="A76" s="39" t="s">
        <v>64</v>
      </c>
      <c r="B76" s="27"/>
      <c r="C76" s="27"/>
      <c r="D76" s="27"/>
      <c r="E76" s="27"/>
      <c r="F76" s="61"/>
      <c r="G76" s="62">
        <f t="shared" si="57"/>
        <v>-1</v>
      </c>
      <c r="H76" s="29"/>
      <c r="I76" s="29"/>
      <c r="J76" s="63"/>
      <c r="K76" s="27">
        <v>75</v>
      </c>
      <c r="L76" s="27">
        <v>75</v>
      </c>
      <c r="M76" s="27">
        <v>75</v>
      </c>
      <c r="N76" s="27">
        <v>75</v>
      </c>
      <c r="O76" s="61"/>
      <c r="P76" s="62">
        <f t="shared" si="58"/>
        <v>0</v>
      </c>
      <c r="Q76" s="29">
        <f t="shared" si="51"/>
        <v>1</v>
      </c>
      <c r="R76" s="29">
        <f t="shared" si="52"/>
        <v>1</v>
      </c>
      <c r="S76" s="64">
        <f t="shared" si="53"/>
        <v>1</v>
      </c>
      <c r="T76" s="27"/>
      <c r="U76" s="27"/>
      <c r="V76" s="27"/>
      <c r="W76" s="27"/>
      <c r="X76" s="29"/>
      <c r="Y76" s="29"/>
      <c r="Z76" s="63"/>
      <c r="AA76" s="27">
        <v>80</v>
      </c>
      <c r="AB76" s="58">
        <v>80</v>
      </c>
      <c r="AC76" s="58">
        <v>80</v>
      </c>
      <c r="AD76" s="58">
        <v>80</v>
      </c>
      <c r="AE76" s="65"/>
      <c r="AF76" s="62">
        <f t="shared" si="59"/>
        <v>0</v>
      </c>
      <c r="AG76" s="29">
        <f t="shared" si="54"/>
        <v>1</v>
      </c>
      <c r="AH76" s="29">
        <f t="shared" si="55"/>
        <v>1</v>
      </c>
      <c r="AI76" s="30">
        <f t="shared" si="56"/>
        <v>1</v>
      </c>
    </row>
    <row r="77" spans="1:35" s="5" customFormat="1" ht="18" customHeight="1" outlineLevel="1" x14ac:dyDescent="0.25">
      <c r="A77" s="39" t="s">
        <v>46</v>
      </c>
      <c r="B77" s="28"/>
      <c r="C77" s="28"/>
      <c r="D77" s="28"/>
      <c r="E77" s="28"/>
      <c r="F77" s="21"/>
      <c r="G77" s="22">
        <f t="shared" si="57"/>
        <v>-1</v>
      </c>
      <c r="H77" s="31"/>
      <c r="I77" s="31"/>
      <c r="J77" s="45"/>
      <c r="K77" s="28">
        <v>70</v>
      </c>
      <c r="L77" s="28">
        <v>70</v>
      </c>
      <c r="M77" s="28">
        <v>70</v>
      </c>
      <c r="N77" s="28">
        <v>70</v>
      </c>
      <c r="O77" s="21"/>
      <c r="P77" s="22">
        <f t="shared" si="58"/>
        <v>0</v>
      </c>
      <c r="Q77" s="31">
        <f t="shared" si="51"/>
        <v>1</v>
      </c>
      <c r="R77" s="31">
        <f t="shared" si="52"/>
        <v>1</v>
      </c>
      <c r="S77" s="45">
        <f t="shared" si="53"/>
        <v>1</v>
      </c>
      <c r="T77" s="28"/>
      <c r="U77" s="28"/>
      <c r="V77" s="28"/>
      <c r="W77" s="28"/>
      <c r="X77" s="31"/>
      <c r="Y77" s="31"/>
      <c r="Z77" s="45"/>
      <c r="AA77" s="28"/>
      <c r="AB77" s="37"/>
      <c r="AC77" s="37"/>
      <c r="AD77" s="37"/>
      <c r="AE77" s="24"/>
      <c r="AF77" s="22">
        <f t="shared" si="59"/>
        <v>-1</v>
      </c>
      <c r="AG77" s="31"/>
      <c r="AH77" s="31"/>
      <c r="AI77" s="45"/>
    </row>
    <row r="78" spans="1:35" s="5" customFormat="1" ht="18" customHeight="1" outlineLevel="1" x14ac:dyDescent="0.25">
      <c r="A78" s="39" t="s">
        <v>32</v>
      </c>
      <c r="B78" s="28"/>
      <c r="C78" s="28"/>
      <c r="D78" s="28"/>
      <c r="E78" s="28"/>
      <c r="F78" s="21">
        <f t="shared" si="60"/>
        <v>0</v>
      </c>
      <c r="G78" s="22">
        <f t="shared" si="57"/>
        <v>-1</v>
      </c>
      <c r="H78" s="31"/>
      <c r="I78" s="31"/>
      <c r="J78" s="45"/>
      <c r="K78" s="28">
        <v>68</v>
      </c>
      <c r="L78" s="28">
        <v>68</v>
      </c>
      <c r="M78" s="28">
        <v>68</v>
      </c>
      <c r="N78" s="28">
        <v>68</v>
      </c>
      <c r="O78" s="21">
        <f t="shared" si="61"/>
        <v>0</v>
      </c>
      <c r="P78" s="22">
        <f t="shared" si="58"/>
        <v>0</v>
      </c>
      <c r="Q78" s="31">
        <f t="shared" si="51"/>
        <v>1</v>
      </c>
      <c r="R78" s="31">
        <f t="shared" si="52"/>
        <v>1</v>
      </c>
      <c r="S78" s="45">
        <f t="shared" si="53"/>
        <v>1</v>
      </c>
      <c r="T78" s="28"/>
      <c r="U78" s="28"/>
      <c r="V78" s="28"/>
      <c r="W78" s="28"/>
      <c r="X78" s="31"/>
      <c r="Y78" s="31"/>
      <c r="Z78" s="45"/>
      <c r="AA78" s="28">
        <v>63</v>
      </c>
      <c r="AB78" s="37">
        <v>63</v>
      </c>
      <c r="AC78" s="37">
        <v>63</v>
      </c>
      <c r="AD78" s="37">
        <v>63</v>
      </c>
      <c r="AE78" s="24">
        <f>AD78-AC78</f>
        <v>0</v>
      </c>
      <c r="AF78" s="22">
        <f t="shared" si="59"/>
        <v>0</v>
      </c>
      <c r="AG78" s="31">
        <f>AD78/AC78</f>
        <v>1</v>
      </c>
      <c r="AH78" s="31">
        <f>AD78/AB78</f>
        <v>1</v>
      </c>
      <c r="AI78" s="45">
        <f>AD78/AA78</f>
        <v>1</v>
      </c>
    </row>
    <row r="79" spans="1:35" s="10" customFormat="1" ht="20.25" x14ac:dyDescent="0.25">
      <c r="A79" s="46" t="s">
        <v>33</v>
      </c>
      <c r="B79" s="47">
        <v>46.71</v>
      </c>
      <c r="C79" s="66">
        <v>46.52</v>
      </c>
      <c r="D79" s="66">
        <v>46.52</v>
      </c>
      <c r="E79" s="66">
        <f>ROUND(AVERAGE(E7,E11,E15,E26,E31,E35,E41,E46,E52,E56,E59,E66,E69,E73),2)</f>
        <v>46.59</v>
      </c>
      <c r="F79" s="21">
        <f>E79-D79</f>
        <v>7.0000000000000284E-2</v>
      </c>
      <c r="G79" s="22">
        <f>H79-100%</f>
        <v>1.5047291487533254E-3</v>
      </c>
      <c r="H79" s="80">
        <f>E79/D79</f>
        <v>1.0015047291487533</v>
      </c>
      <c r="I79" s="34">
        <f>E79/C79</f>
        <v>1.0015047291487533</v>
      </c>
      <c r="J79" s="48">
        <f>E79/B79</f>
        <v>0.99743095696852924</v>
      </c>
      <c r="K79" s="67">
        <v>45.78</v>
      </c>
      <c r="L79" s="21">
        <v>45.57</v>
      </c>
      <c r="M79" s="21">
        <v>45.4</v>
      </c>
      <c r="N79" s="21">
        <f>ROUND(AVERAGE(N7,N11,N15,N26,N31,N35,N41,N46,N52,N56,N59,N66,N69,N73),2)</f>
        <v>45.45</v>
      </c>
      <c r="O79" s="21">
        <f t="shared" si="61"/>
        <v>5.0000000000004263E-2</v>
      </c>
      <c r="P79" s="22">
        <f t="shared" si="58"/>
        <v>1.1013215859032588E-3</v>
      </c>
      <c r="Q79" s="80">
        <f t="shared" si="51"/>
        <v>1.0011013215859033</v>
      </c>
      <c r="R79" s="34">
        <f t="shared" si="52"/>
        <v>0.99736668861092825</v>
      </c>
      <c r="S79" s="34">
        <f>N79/K79</f>
        <v>0.99279161205766719</v>
      </c>
      <c r="T79" s="67">
        <v>34</v>
      </c>
      <c r="U79" s="21"/>
      <c r="V79" s="21"/>
      <c r="W79" s="21"/>
      <c r="X79" s="34"/>
      <c r="Y79" s="34"/>
      <c r="Z79" s="48"/>
      <c r="AA79" s="21">
        <v>53.15</v>
      </c>
      <c r="AB79" s="21">
        <v>52.32</v>
      </c>
      <c r="AC79" s="21">
        <v>52</v>
      </c>
      <c r="AD79" s="21">
        <f>ROUND(AVERAGE(AD7,AD11,AD15,AD26,AD31,AD35,AD41,AD46,AD52,AD56,AD59,AD66,AD69,AD73),2)</f>
        <v>52.03</v>
      </c>
      <c r="AE79" s="24">
        <f>AD79-AC79</f>
        <v>3.0000000000001137E-2</v>
      </c>
      <c r="AF79" s="22">
        <f t="shared" si="59"/>
        <v>5.7692307692303046E-4</v>
      </c>
      <c r="AG79" s="34">
        <f>AD79/AC79</f>
        <v>1.000576923076923</v>
      </c>
      <c r="AH79" s="34">
        <f>AD79/AB79</f>
        <v>0.99445718654434256</v>
      </c>
      <c r="AI79" s="48">
        <f>AD79/AA79</f>
        <v>0.9789275634995297</v>
      </c>
    </row>
    <row r="80" spans="1:35" s="10" customFormat="1" ht="18" x14ac:dyDescent="0.25">
      <c r="A80" s="55" t="s">
        <v>57</v>
      </c>
      <c r="B80" s="49"/>
      <c r="C80" s="49"/>
      <c r="D80" s="49"/>
      <c r="E80" s="78"/>
      <c r="F80" s="50"/>
      <c r="G80" s="50"/>
      <c r="H80" s="51"/>
      <c r="I80" s="52"/>
      <c r="J80" s="53"/>
      <c r="K80" s="50"/>
      <c r="L80" s="50"/>
      <c r="M80" s="50"/>
      <c r="N80" s="79"/>
      <c r="O80" s="50"/>
      <c r="P80" s="50"/>
      <c r="Q80" s="51"/>
      <c r="R80" s="52"/>
      <c r="S80" s="52"/>
      <c r="T80" s="50"/>
      <c r="U80" s="50"/>
      <c r="V80" s="50"/>
      <c r="W80" s="79"/>
      <c r="X80" s="52"/>
      <c r="Y80" s="52"/>
      <c r="Z80" s="53"/>
      <c r="AA80" s="54"/>
      <c r="AB80" s="50"/>
      <c r="AC80" s="50"/>
      <c r="AD80" s="79"/>
      <c r="AE80" s="54"/>
      <c r="AF80" s="54"/>
      <c r="AG80" s="52"/>
      <c r="AH80" s="52"/>
      <c r="AI80" s="53"/>
    </row>
    <row r="81" spans="1:35" s="10" customFormat="1" ht="14.25" customHeight="1" x14ac:dyDescent="0.25">
      <c r="A81" s="55" t="s">
        <v>52</v>
      </c>
      <c r="B81" s="49"/>
      <c r="C81" s="49"/>
      <c r="D81" s="49"/>
      <c r="E81" s="78"/>
      <c r="F81" s="50"/>
      <c r="G81" s="50"/>
      <c r="H81" s="51"/>
      <c r="I81" s="52"/>
      <c r="J81" s="53"/>
      <c r="K81" s="50"/>
      <c r="L81" s="50"/>
      <c r="M81" s="50"/>
      <c r="N81" s="79"/>
      <c r="O81" s="50"/>
      <c r="P81" s="50"/>
      <c r="Q81" s="51"/>
      <c r="R81" s="52"/>
      <c r="S81" s="52"/>
      <c r="T81" s="50"/>
      <c r="U81" s="50"/>
      <c r="V81" s="50"/>
      <c r="W81" s="79"/>
      <c r="X81" s="52"/>
      <c r="Y81" s="52"/>
      <c r="Z81" s="53"/>
      <c r="AA81" s="54"/>
      <c r="AB81" s="50"/>
      <c r="AC81" s="50"/>
      <c r="AD81" s="79"/>
      <c r="AE81" s="56"/>
      <c r="AF81" s="56"/>
      <c r="AG81" s="52"/>
      <c r="AH81" s="52"/>
      <c r="AI81" s="53"/>
    </row>
    <row r="82" spans="1:35" ht="15" hidden="1" customHeight="1" x14ac:dyDescent="0.25">
      <c r="B82" s="68"/>
      <c r="C82" s="68"/>
      <c r="D82" s="68"/>
      <c r="E82" s="69"/>
      <c r="F82" s="69"/>
      <c r="G82" s="69"/>
      <c r="H82" s="70">
        <f>H79-1</f>
        <v>1.5047291487533254E-3</v>
      </c>
      <c r="I82" s="70">
        <f>I79-1</f>
        <v>1.5047291487533254E-3</v>
      </c>
      <c r="J82" s="70">
        <f>J79-1</f>
        <v>-2.5690430314707635E-3</v>
      </c>
      <c r="K82" s="68"/>
      <c r="L82" s="68"/>
      <c r="M82" s="68"/>
      <c r="N82" s="69"/>
      <c r="O82" s="69"/>
      <c r="P82" s="69"/>
      <c r="Q82" s="70">
        <f>Q79-1</f>
        <v>1.1013215859032588E-3</v>
      </c>
      <c r="R82" s="70">
        <f>R79-1</f>
        <v>-2.6333113890717463E-3</v>
      </c>
      <c r="S82" s="70">
        <f>S79-1</f>
        <v>-7.2083879423328057E-3</v>
      </c>
      <c r="T82" s="68"/>
      <c r="U82" s="68"/>
      <c r="V82" s="68"/>
      <c r="W82" s="69"/>
      <c r="X82" s="70">
        <f>X79-1</f>
        <v>-1</v>
      </c>
      <c r="Y82" s="70">
        <f>Y79-1</f>
        <v>-1</v>
      </c>
      <c r="Z82" s="70">
        <f>Z79-1</f>
        <v>-1</v>
      </c>
      <c r="AA82" s="68"/>
      <c r="AB82" s="68"/>
      <c r="AC82" s="68"/>
      <c r="AD82" s="69"/>
      <c r="AE82" s="69"/>
      <c r="AF82" s="69"/>
      <c r="AG82" s="70">
        <f>AG79-1</f>
        <v>5.7692307692303046E-4</v>
      </c>
      <c r="AH82" s="70">
        <f>AH79-1</f>
        <v>-5.542813455657436E-3</v>
      </c>
      <c r="AI82" s="70">
        <f>AI79-1</f>
        <v>-2.1072436500470304E-2</v>
      </c>
    </row>
    <row r="83" spans="1:35" ht="15" hidden="1" customHeight="1" x14ac:dyDescent="0.25">
      <c r="B83" s="71"/>
      <c r="C83" s="71"/>
      <c r="D83" s="71"/>
      <c r="E83" s="72"/>
      <c r="F83" s="72"/>
      <c r="G83" s="72"/>
      <c r="H83" s="71">
        <f>E79-D79</f>
        <v>7.0000000000000284E-2</v>
      </c>
      <c r="I83" s="71">
        <f>E79-C79</f>
        <v>7.0000000000000284E-2</v>
      </c>
      <c r="J83" s="71">
        <f>E79-B79</f>
        <v>-0.11999999999999744</v>
      </c>
      <c r="K83" s="71"/>
      <c r="L83" s="71"/>
      <c r="M83" s="71"/>
      <c r="N83" s="72"/>
      <c r="O83" s="72"/>
      <c r="P83" s="72"/>
      <c r="Q83" s="71">
        <f>N79-M79</f>
        <v>5.0000000000004263E-2</v>
      </c>
      <c r="R83" s="71">
        <f>N79-L79</f>
        <v>-0.11999999999999744</v>
      </c>
      <c r="S83" s="71">
        <f>N79-K79</f>
        <v>-0.32999999999999829</v>
      </c>
      <c r="T83" s="71"/>
      <c r="U83" s="71"/>
      <c r="V83" s="71"/>
      <c r="W83" s="72"/>
      <c r="X83" s="71">
        <f>W79-V79</f>
        <v>0</v>
      </c>
      <c r="Y83" s="71">
        <f>W79-U79</f>
        <v>0</v>
      </c>
      <c r="Z83" s="71">
        <f>W79-T79</f>
        <v>-34</v>
      </c>
      <c r="AA83" s="71"/>
      <c r="AB83" s="71"/>
      <c r="AC83" s="71"/>
      <c r="AD83" s="72"/>
      <c r="AE83" s="72"/>
      <c r="AF83" s="72"/>
      <c r="AG83" s="71">
        <f>AD79-AC79</f>
        <v>3.0000000000001137E-2</v>
      </c>
      <c r="AH83" s="71">
        <f>AD79-AB79</f>
        <v>-0.28999999999999915</v>
      </c>
      <c r="AI83" s="71">
        <f>AD79-AA79</f>
        <v>-1.1199999999999974</v>
      </c>
    </row>
    <row r="84" spans="1:35" ht="15" hidden="1" customHeight="1" x14ac:dyDescent="0.25">
      <c r="B84" s="12"/>
      <c r="C84" s="12"/>
      <c r="D84" s="12" t="s">
        <v>60</v>
      </c>
      <c r="E84" s="72">
        <f>MAX(E7,E11,E15,E26,E31,E35,E41,E46,E52,E56,E59,E66,E69,E73)</f>
        <v>60</v>
      </c>
      <c r="F84" s="72"/>
      <c r="G84" s="72"/>
      <c r="H84" s="12"/>
      <c r="I84" s="12"/>
      <c r="J84" s="12"/>
      <c r="K84" s="12"/>
      <c r="L84" s="12"/>
      <c r="M84" s="12"/>
      <c r="N84" s="72">
        <f>MAX(N7,N11,N15,N26,N31,N35,N41,N46,N52,N56,N59,N66,N69,N73)</f>
        <v>63.06</v>
      </c>
      <c r="O84" s="72"/>
      <c r="P84" s="72"/>
      <c r="Q84" s="12"/>
      <c r="R84" s="12"/>
      <c r="S84" s="12"/>
      <c r="T84" s="12"/>
      <c r="U84" s="12"/>
      <c r="V84" s="12"/>
      <c r="W84" s="73">
        <f>MAX(W7,W11,W15,W26,W31,W35,W41,W46,W52,W56,W59,W66,W69,W73)</f>
        <v>0</v>
      </c>
      <c r="X84" s="12"/>
      <c r="Y84" s="12"/>
      <c r="Z84" s="12"/>
      <c r="AA84" s="12"/>
      <c r="AB84" s="12"/>
      <c r="AC84" s="12"/>
      <c r="AD84" s="72">
        <f>MAX(AD7,AD11,AD15,AD26,AD31,AD35,AD41,AD46,AD52,AD56,AD59,AD66,AD69,AD73)</f>
        <v>66</v>
      </c>
      <c r="AE84" s="72"/>
      <c r="AF84" s="72"/>
      <c r="AG84" s="12"/>
      <c r="AH84" s="12"/>
      <c r="AI84" s="12"/>
    </row>
    <row r="85" spans="1:35" ht="15" hidden="1" customHeight="1" x14ac:dyDescent="0.25">
      <c r="B85" s="12"/>
      <c r="C85" s="12"/>
      <c r="D85" s="12" t="s">
        <v>61</v>
      </c>
      <c r="E85" s="73">
        <f>MIN(E7,E11,E15,E26,E31,E35,E41,E46,E52,E56,E59,E66,E69,E73)</f>
        <v>41.15</v>
      </c>
      <c r="F85" s="74"/>
      <c r="G85" s="74"/>
      <c r="H85" s="12"/>
      <c r="I85" s="12"/>
      <c r="J85" s="12"/>
      <c r="K85" s="12"/>
      <c r="L85" s="12"/>
      <c r="M85" s="12"/>
      <c r="N85" s="72">
        <f>MIN(N7,N11,N15,N26,N31,N35,N41,N46,N52,N56,N59,N66,N69,N73)</f>
        <v>38.220600000000005</v>
      </c>
      <c r="O85" s="72"/>
      <c r="P85" s="72"/>
      <c r="Q85" s="12"/>
      <c r="R85" s="12"/>
      <c r="S85" s="12"/>
      <c r="T85" s="12"/>
      <c r="U85" s="12"/>
      <c r="V85" s="12"/>
      <c r="W85" s="73">
        <f>MIN(W7,W11,W15,W26,W31,W35,W41,W46,W52,W56,W59,W66,W69,W73)</f>
        <v>0</v>
      </c>
      <c r="X85" s="12"/>
      <c r="Y85" s="12"/>
      <c r="Z85" s="12"/>
      <c r="AA85" s="12"/>
      <c r="AB85" s="12"/>
      <c r="AC85" s="12"/>
      <c r="AD85" s="72">
        <f>MIN(AD7,AD11,AD15,AD26,AD31,AD35,AD41,AD46,AD52,AD56,AD59,AD66,AD69,AD73)</f>
        <v>46.975000000000001</v>
      </c>
      <c r="AE85" s="72"/>
      <c r="AF85" s="72"/>
      <c r="AG85" s="12"/>
      <c r="AH85" s="12"/>
      <c r="AI85" s="12"/>
    </row>
    <row r="86" spans="1:35" ht="15" hidden="1" customHeight="1" x14ac:dyDescent="0.25">
      <c r="B86" s="12"/>
      <c r="C86" s="12"/>
      <c r="D86" s="12"/>
      <c r="E86" s="74"/>
      <c r="F86" s="74"/>
      <c r="G86" s="74"/>
      <c r="H86" s="12"/>
      <c r="I86" s="12"/>
      <c r="J86" s="12"/>
      <c r="K86" s="12"/>
      <c r="L86" s="12"/>
      <c r="M86" s="12"/>
      <c r="N86" s="74"/>
      <c r="O86" s="74"/>
      <c r="P86" s="74"/>
      <c r="Q86" s="12"/>
      <c r="R86" s="12"/>
      <c r="S86" s="12"/>
      <c r="T86" s="12"/>
      <c r="U86" s="12"/>
      <c r="V86" s="12"/>
      <c r="W86" s="74"/>
      <c r="X86" s="12"/>
      <c r="Y86" s="12"/>
      <c r="Z86" s="12"/>
      <c r="AA86" s="12"/>
      <c r="AB86" s="12"/>
      <c r="AC86" s="12"/>
      <c r="AD86" s="74"/>
      <c r="AE86" s="74"/>
      <c r="AF86" s="74"/>
      <c r="AG86" s="12"/>
      <c r="AH86" s="12"/>
      <c r="AI86" s="12"/>
    </row>
    <row r="87" spans="1:35" ht="15" hidden="1" customHeight="1" x14ac:dyDescent="0.25">
      <c r="B87" s="12"/>
      <c r="C87" s="12"/>
      <c r="D87" s="12"/>
      <c r="E87" s="74"/>
      <c r="F87" s="74"/>
      <c r="G87" s="74"/>
      <c r="H87" s="12"/>
      <c r="I87" s="12"/>
      <c r="J87" s="12"/>
      <c r="K87" s="12"/>
      <c r="L87" s="12"/>
      <c r="M87" s="12"/>
      <c r="N87" s="74"/>
      <c r="O87" s="74"/>
      <c r="P87" s="74"/>
      <c r="Q87" s="12"/>
      <c r="R87" s="12"/>
      <c r="S87" s="12"/>
      <c r="T87" s="12"/>
      <c r="U87" s="12"/>
      <c r="V87" s="12"/>
      <c r="W87" s="74"/>
      <c r="X87" s="12"/>
      <c r="Y87" s="12"/>
      <c r="Z87" s="12"/>
      <c r="AA87" s="12"/>
      <c r="AB87" s="12"/>
      <c r="AC87" s="12"/>
      <c r="AD87" s="74"/>
      <c r="AE87" s="74"/>
      <c r="AF87" s="74"/>
      <c r="AG87" s="12"/>
      <c r="AH87" s="12"/>
      <c r="AI87" s="12"/>
    </row>
    <row r="88" spans="1:35" ht="15" hidden="1" customHeight="1" x14ac:dyDescent="0.25">
      <c r="B88" s="13"/>
      <c r="C88" s="14"/>
      <c r="D88" s="14"/>
      <c r="E88" s="15"/>
      <c r="F88" s="15"/>
      <c r="G88" s="15"/>
      <c r="H88" s="16"/>
      <c r="I88" s="16"/>
      <c r="J88" s="16"/>
      <c r="K88" s="17"/>
      <c r="L88" s="18"/>
      <c r="M88" s="15"/>
      <c r="N88" s="15"/>
      <c r="O88" s="15"/>
      <c r="P88" s="15"/>
      <c r="Q88" s="16"/>
      <c r="R88" s="16"/>
      <c r="S88" s="16"/>
      <c r="T88" s="17"/>
      <c r="U88" s="18"/>
      <c r="V88" s="15"/>
      <c r="W88" s="15"/>
      <c r="X88" s="16"/>
      <c r="Y88" s="16"/>
      <c r="Z88" s="16"/>
      <c r="AA88" s="17"/>
      <c r="AB88" s="18"/>
      <c r="AC88" s="15"/>
      <c r="AD88" s="15"/>
      <c r="AE88" s="15"/>
      <c r="AF88" s="15"/>
      <c r="AG88" s="16"/>
      <c r="AH88" s="19"/>
      <c r="AI88" s="19"/>
    </row>
    <row r="89" spans="1:35" ht="15" hidden="1" customHeight="1" x14ac:dyDescent="0.25">
      <c r="B89" s="13"/>
      <c r="C89" s="14"/>
      <c r="D89" s="14"/>
      <c r="E89" s="15"/>
      <c r="F89" s="15"/>
      <c r="G89" s="15"/>
      <c r="H89" s="16"/>
      <c r="I89" s="16"/>
      <c r="J89" s="16"/>
      <c r="K89" s="17"/>
      <c r="L89" s="18"/>
      <c r="M89" s="15"/>
      <c r="N89" s="15"/>
      <c r="O89" s="15"/>
      <c r="P89" s="15"/>
      <c r="Q89" s="16"/>
      <c r="R89" s="16"/>
      <c r="S89" s="16"/>
      <c r="T89" s="17"/>
      <c r="U89" s="18"/>
      <c r="V89" s="15"/>
      <c r="W89" s="15"/>
      <c r="X89" s="16"/>
      <c r="Y89" s="16"/>
      <c r="Z89" s="16"/>
      <c r="AA89" s="17"/>
      <c r="AB89" s="18"/>
      <c r="AC89" s="15"/>
      <c r="AD89" s="15"/>
      <c r="AE89" s="15"/>
      <c r="AF89" s="15"/>
      <c r="AG89" s="16"/>
      <c r="AH89" s="19"/>
      <c r="AI89" s="19"/>
    </row>
    <row r="90" spans="1:35" ht="15" hidden="1" customHeight="1" x14ac:dyDescent="0.25"/>
    <row r="91" spans="1:35" ht="15" hidden="1" customHeight="1" x14ac:dyDescent="0.25"/>
    <row r="92" spans="1:35" ht="15" hidden="1" customHeight="1" x14ac:dyDescent="0.25"/>
    <row r="93" spans="1:35" ht="15" hidden="1" customHeight="1" x14ac:dyDescent="0.25"/>
    <row r="94" spans="1:35" ht="15" hidden="1" customHeight="1" x14ac:dyDescent="0.25">
      <c r="C94" s="1">
        <f t="shared" ref="C94:AG94" si="62">AVERAGE(C7,C11,C15,C26,C31,C35,C41,C46,C52,C56,C59,C66,C69,C73)</f>
        <v>46.51587585034013</v>
      </c>
      <c r="D94" s="1">
        <f t="shared" si="62"/>
        <v>46.517899659863936</v>
      </c>
      <c r="E94" s="75">
        <f t="shared" si="62"/>
        <v>46.594923469387751</v>
      </c>
      <c r="F94" s="75">
        <f t="shared" si="62"/>
        <v>7.7023809523809009E-2</v>
      </c>
      <c r="G94" s="76">
        <f t="shared" si="62"/>
        <v>1.9149823824633166E-3</v>
      </c>
      <c r="H94" s="1">
        <f t="shared" si="62"/>
        <v>1.0019149823824633</v>
      </c>
      <c r="I94" s="1">
        <f t="shared" si="62"/>
        <v>1.0024433901825303</v>
      </c>
      <c r="J94" s="1">
        <f t="shared" si="62"/>
        <v>0.99734555165593231</v>
      </c>
      <c r="K94" s="1">
        <f t="shared" si="62"/>
        <v>45.778350340136065</v>
      </c>
      <c r="L94" s="1">
        <f t="shared" si="62"/>
        <v>45.567627551020408</v>
      </c>
      <c r="M94" s="1">
        <f t="shared" si="62"/>
        <v>45.400110544217689</v>
      </c>
      <c r="N94" s="75">
        <f t="shared" si="62"/>
        <v>45.44765340136054</v>
      </c>
      <c r="O94" s="75">
        <f t="shared" si="62"/>
        <v>4.7542857142857997E-2</v>
      </c>
      <c r="P94" s="75">
        <f t="shared" si="62"/>
        <v>1.1936606110800449E-3</v>
      </c>
      <c r="Q94" s="1">
        <f t="shared" si="62"/>
        <v>1.0011936606110801</v>
      </c>
      <c r="R94" s="1">
        <f t="shared" si="62"/>
        <v>0.99854227072295287</v>
      </c>
      <c r="S94" s="1">
        <f t="shared" si="62"/>
        <v>0.99297814919276983</v>
      </c>
      <c r="T94" s="1">
        <f t="shared" si="62"/>
        <v>34</v>
      </c>
      <c r="U94" s="1" t="e">
        <f t="shared" si="62"/>
        <v>#DIV/0!</v>
      </c>
      <c r="V94" s="1" t="e">
        <f t="shared" si="62"/>
        <v>#DIV/0!</v>
      </c>
      <c r="W94" s="75" t="e">
        <f t="shared" si="62"/>
        <v>#DIV/0!</v>
      </c>
      <c r="X94" s="1" t="e">
        <f t="shared" si="62"/>
        <v>#DIV/0!</v>
      </c>
      <c r="Y94" s="1" t="e">
        <f t="shared" si="62"/>
        <v>#DIV/0!</v>
      </c>
      <c r="Z94" s="1" t="e">
        <f t="shared" si="62"/>
        <v>#DIV/0!</v>
      </c>
      <c r="AA94" s="1">
        <f t="shared" si="62"/>
        <v>53.146777210884352</v>
      </c>
      <c r="AB94" s="1">
        <f t="shared" si="62"/>
        <v>52.323018707482994</v>
      </c>
      <c r="AC94" s="1">
        <f t="shared" si="62"/>
        <v>51.995518707482994</v>
      </c>
      <c r="AD94" s="75">
        <f t="shared" si="62"/>
        <v>52.026113945578231</v>
      </c>
      <c r="AE94" s="75">
        <f t="shared" si="62"/>
        <v>3.0595238095239705E-2</v>
      </c>
      <c r="AF94" s="75">
        <f t="shared" si="62"/>
        <v>6.386128895053332E-4</v>
      </c>
      <c r="AG94" s="1">
        <f t="shared" si="62"/>
        <v>1.0006386128895053</v>
      </c>
    </row>
    <row r="95" spans="1:35" ht="15" hidden="1" customHeight="1" x14ac:dyDescent="0.25"/>
    <row r="96" spans="1:35" ht="15" hidden="1" customHeight="1" x14ac:dyDescent="0.25"/>
    <row r="97" spans="8:8" x14ac:dyDescent="0.25">
      <c r="H97" s="77"/>
    </row>
  </sheetData>
  <mergeCells count="8">
    <mergeCell ref="A1:AI1"/>
    <mergeCell ref="A2:AI2"/>
    <mergeCell ref="A3:AI3"/>
    <mergeCell ref="A5:A6"/>
    <mergeCell ref="B5:J5"/>
    <mergeCell ref="K5:S5"/>
    <mergeCell ref="T5:Z5"/>
    <mergeCell ref="AA5:AI5"/>
  </mergeCells>
  <printOptions horizontalCentered="1"/>
  <pageMargins left="0" right="0" top="0.39370078740157483" bottom="0.39370078740157483" header="0.31496062992125984" footer="0.31496062992125984"/>
  <pageSetup paperSize="9" scale="38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Отчет</vt:lpstr>
      <vt:lpstr>Отчет!Заголовки_для_печати</vt:lpstr>
      <vt:lpstr>Отчет!Лб_95_А_средняя</vt:lpstr>
      <vt:lpstr>Отчет!Область_печати</vt:lpstr>
      <vt:lpstr>Отчет!Сл_92_А_средняя</vt:lpstr>
      <vt:lpstr>Отчет!Сл_95_А_средняя</vt:lpstr>
      <vt:lpstr>Отчет!СР_95_на_20_11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Лозовицкая Светлана Юрьевна</cp:lastModifiedBy>
  <cp:lastPrinted>2020-06-01T12:00:54Z</cp:lastPrinted>
  <dcterms:created xsi:type="dcterms:W3CDTF">2016-07-25T12:04:56Z</dcterms:created>
  <dcterms:modified xsi:type="dcterms:W3CDTF">2020-06-29T10:08:15Z</dcterms:modified>
</cp:coreProperties>
</file>