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255" windowWidth="28770" windowHeight="12210"/>
  </bookViews>
  <sheets>
    <sheet name="Отчет" sheetId="2" r:id="rId1"/>
  </sheets>
  <definedNames>
    <definedName name="_xlnm._FilterDatabase" localSheetId="0" hidden="1">Отчет!$A$6:$AI$80</definedName>
    <definedName name="_xlnm.Print_Titles" localSheetId="0">Отчет!$A:$A,Отчет!$5:$6</definedName>
    <definedName name="Лб_95_А_средняя" localSheetId="0">Отчет!A$11</definedName>
    <definedName name="Лб_95_А_средняя">#REF!</definedName>
    <definedName name="_xlnm.Print_Area" localSheetId="0">Отчет!$A$1:$AI$82</definedName>
    <definedName name="Сл_92_А_средняя" localSheetId="0">Отчет!A$7</definedName>
    <definedName name="Сл_95_А_средняя" localSheetId="0">Отчет!A1</definedName>
    <definedName name="Сл_95_А_средняя">#REF!</definedName>
    <definedName name="СР_95_на_20_11" localSheetId="0">Отчет!A$80</definedName>
  </definedNames>
  <calcPr calcId="145621"/>
</workbook>
</file>

<file path=xl/calcChain.xml><?xml version="1.0" encoding="utf-8"?>
<calcChain xmlns="http://schemas.openxmlformats.org/spreadsheetml/2006/main">
  <c r="Y59" i="2" l="1"/>
  <c r="X46" i="2"/>
  <c r="X48" i="2"/>
  <c r="Y62" i="2" l="1"/>
  <c r="U80" i="2"/>
  <c r="U59" i="2"/>
  <c r="W46" i="2"/>
  <c r="X62" i="2" l="1"/>
  <c r="W59" i="2" l="1"/>
  <c r="X59" i="2" s="1"/>
  <c r="Z62" i="2"/>
  <c r="Z59" i="2" s="1"/>
  <c r="W80" i="2" l="1"/>
  <c r="AD15" i="2"/>
  <c r="E15" i="2"/>
  <c r="N15" i="2"/>
  <c r="X80" i="2" l="1"/>
  <c r="Y80" i="2"/>
  <c r="AE69" i="2"/>
  <c r="E74" i="2" l="1"/>
  <c r="F60" i="2" l="1"/>
  <c r="O69" i="2" l="1"/>
  <c r="F69" i="2"/>
  <c r="N59" i="2"/>
  <c r="O59" i="2" l="1"/>
  <c r="Q59" i="2"/>
  <c r="AI69" i="2"/>
  <c r="AH66" i="2"/>
  <c r="AI66" i="2"/>
  <c r="AI47" i="2"/>
  <c r="AI40" i="2"/>
  <c r="R66" i="2"/>
  <c r="S66" i="2"/>
  <c r="S69" i="2"/>
  <c r="J77" i="2"/>
  <c r="J69" i="2"/>
  <c r="I66" i="2"/>
  <c r="J66" i="2"/>
  <c r="AA74" i="2" l="1"/>
  <c r="AA70" i="2"/>
  <c r="AA67" i="2"/>
  <c r="AA59" i="2"/>
  <c r="AA56" i="2"/>
  <c r="AA52" i="2"/>
  <c r="AA46" i="2"/>
  <c r="AA41" i="2"/>
  <c r="AA35" i="2"/>
  <c r="AA31" i="2"/>
  <c r="AA26" i="2"/>
  <c r="AA15" i="2"/>
  <c r="AA11" i="2"/>
  <c r="AA7" i="2"/>
  <c r="K74" i="2"/>
  <c r="K70" i="2"/>
  <c r="K67" i="2"/>
  <c r="K59" i="2"/>
  <c r="K56" i="2"/>
  <c r="K52" i="2"/>
  <c r="K46" i="2"/>
  <c r="K41" i="2"/>
  <c r="K35" i="2"/>
  <c r="K31" i="2"/>
  <c r="K26" i="2"/>
  <c r="K15" i="2"/>
  <c r="K11" i="2"/>
  <c r="K7" i="2"/>
  <c r="B74" i="2"/>
  <c r="B70" i="2"/>
  <c r="B67" i="2"/>
  <c r="B59" i="2"/>
  <c r="B56" i="2"/>
  <c r="B52" i="2"/>
  <c r="B46" i="2"/>
  <c r="B41" i="2"/>
  <c r="B35" i="2"/>
  <c r="B31" i="2"/>
  <c r="B26" i="2"/>
  <c r="B15" i="2"/>
  <c r="B11" i="2"/>
  <c r="B7" i="2"/>
  <c r="B80" i="2" l="1"/>
  <c r="K80" i="2"/>
  <c r="AA80" i="2"/>
  <c r="AD26" i="2"/>
  <c r="Q14" i="2" l="1"/>
  <c r="R14" i="2"/>
  <c r="S14" i="2"/>
  <c r="H77" i="2" l="1"/>
  <c r="I77" i="2"/>
  <c r="I69" i="2"/>
  <c r="R69" i="2"/>
  <c r="AH69" i="2"/>
  <c r="AG66" i="2"/>
  <c r="Q66" i="2"/>
  <c r="H66" i="2"/>
  <c r="AD59" i="2" l="1"/>
  <c r="AE59" i="2" s="1"/>
  <c r="E59" i="2"/>
  <c r="AF66" i="2"/>
  <c r="AE66" i="2"/>
  <c r="P66" i="2"/>
  <c r="O66" i="2"/>
  <c r="G66" i="2"/>
  <c r="F66" i="2"/>
  <c r="H59" i="2" l="1"/>
  <c r="G59" i="2" s="1"/>
  <c r="F59" i="2"/>
  <c r="J59" i="2"/>
  <c r="I59" i="2"/>
  <c r="X83" i="2"/>
  <c r="Y83" i="2"/>
  <c r="Z83" i="2"/>
  <c r="X84" i="2"/>
  <c r="Y84" i="2"/>
  <c r="Z84" i="2"/>
  <c r="W85" i="2"/>
  <c r="W86" i="2"/>
  <c r="H69" i="2" l="1"/>
  <c r="G69" i="2" s="1"/>
  <c r="Q69" i="2"/>
  <c r="P69" i="2" s="1"/>
  <c r="AG69" i="2"/>
  <c r="AF69" i="2" s="1"/>
  <c r="AD67" i="2" l="1"/>
  <c r="N67" i="2"/>
  <c r="E67" i="2"/>
  <c r="F68" i="2"/>
  <c r="H68" i="2"/>
  <c r="G68" i="2" s="1"/>
  <c r="I68" i="2"/>
  <c r="J68" i="2"/>
  <c r="O68" i="2"/>
  <c r="Q68" i="2"/>
  <c r="P68" i="2" s="1"/>
  <c r="R68" i="2"/>
  <c r="S68" i="2"/>
  <c r="AE68" i="2"/>
  <c r="AG68" i="2"/>
  <c r="AF68" i="2" s="1"/>
  <c r="AH68" i="2"/>
  <c r="AI68" i="2"/>
  <c r="I12" i="2" l="1"/>
  <c r="J12" i="2"/>
  <c r="AH40" i="2" l="1"/>
  <c r="AH47" i="2" l="1"/>
  <c r="AG40" i="2" l="1"/>
  <c r="AF40" i="2" s="1"/>
  <c r="AD35" i="2" l="1"/>
  <c r="AE39" i="2"/>
  <c r="AE40" i="2"/>
  <c r="E56" i="2" l="1"/>
  <c r="F56" i="2" s="1"/>
  <c r="N56" i="2"/>
  <c r="O56" i="2" s="1"/>
  <c r="AD56" i="2"/>
  <c r="AE56" i="2" s="1"/>
  <c r="F57" i="2"/>
  <c r="H57" i="2"/>
  <c r="G57" i="2" s="1"/>
  <c r="I57" i="2"/>
  <c r="J57" i="2"/>
  <c r="O57" i="2"/>
  <c r="Q57" i="2"/>
  <c r="P57" i="2" s="1"/>
  <c r="R57" i="2"/>
  <c r="S57" i="2"/>
  <c r="AE57" i="2"/>
  <c r="AG57" i="2"/>
  <c r="AF57" i="2" s="1"/>
  <c r="AH57" i="2"/>
  <c r="AI57" i="2"/>
  <c r="F58" i="2"/>
  <c r="H58" i="2"/>
  <c r="G58" i="2" s="1"/>
  <c r="I58" i="2"/>
  <c r="J58" i="2"/>
  <c r="O58" i="2"/>
  <c r="Q58" i="2"/>
  <c r="P58" i="2" s="1"/>
  <c r="R58" i="2"/>
  <c r="S58" i="2"/>
  <c r="AE58" i="2"/>
  <c r="AG58" i="2"/>
  <c r="AF58" i="2" s="1"/>
  <c r="AH58" i="2"/>
  <c r="AI58" i="2"/>
  <c r="P59" i="2"/>
  <c r="H60" i="2"/>
  <c r="G60" i="2" s="1"/>
  <c r="I60" i="2"/>
  <c r="J60" i="2"/>
  <c r="O60" i="2"/>
  <c r="Q60" i="2"/>
  <c r="P60" i="2" s="1"/>
  <c r="R60" i="2"/>
  <c r="S60" i="2"/>
  <c r="AE60" i="2"/>
  <c r="AG60" i="2"/>
  <c r="AF60" i="2" s="1"/>
  <c r="AH60" i="2"/>
  <c r="AI60" i="2"/>
  <c r="F61" i="2"/>
  <c r="H61" i="2"/>
  <c r="G61" i="2" s="1"/>
  <c r="I61" i="2"/>
  <c r="J61" i="2"/>
  <c r="O61" i="2"/>
  <c r="Q61" i="2"/>
  <c r="P61" i="2" s="1"/>
  <c r="R61" i="2"/>
  <c r="S61" i="2"/>
  <c r="AE61" i="2"/>
  <c r="AG61" i="2"/>
  <c r="AF61" i="2" s="1"/>
  <c r="AH61" i="2"/>
  <c r="AI61" i="2"/>
  <c r="F62" i="2"/>
  <c r="H62" i="2"/>
  <c r="G62" i="2" s="1"/>
  <c r="I62" i="2"/>
  <c r="J62" i="2"/>
  <c r="O62" i="2"/>
  <c r="Q62" i="2"/>
  <c r="P62" i="2" s="1"/>
  <c r="R62" i="2"/>
  <c r="S62" i="2"/>
  <c r="AE62" i="2"/>
  <c r="AG62" i="2"/>
  <c r="AF62" i="2" s="1"/>
  <c r="AH62" i="2"/>
  <c r="AI62" i="2"/>
  <c r="F63" i="2"/>
  <c r="H63" i="2"/>
  <c r="G63" i="2" s="1"/>
  <c r="I63" i="2"/>
  <c r="J63" i="2"/>
  <c r="O63" i="2"/>
  <c r="Q63" i="2"/>
  <c r="P63" i="2" s="1"/>
  <c r="R63" i="2"/>
  <c r="S63" i="2"/>
  <c r="AE63" i="2"/>
  <c r="AG63" i="2"/>
  <c r="AF63" i="2" s="1"/>
  <c r="AH63" i="2"/>
  <c r="AI63" i="2"/>
  <c r="F64" i="2"/>
  <c r="H64" i="2"/>
  <c r="G64" i="2" s="1"/>
  <c r="I64" i="2"/>
  <c r="J64" i="2"/>
  <c r="O64" i="2"/>
  <c r="Q64" i="2"/>
  <c r="P64" i="2" s="1"/>
  <c r="R64" i="2"/>
  <c r="S64" i="2"/>
  <c r="AE64" i="2"/>
  <c r="AG64" i="2"/>
  <c r="AF64" i="2" s="1"/>
  <c r="AH64" i="2"/>
  <c r="AI64" i="2"/>
  <c r="F65" i="2"/>
  <c r="H65" i="2"/>
  <c r="G65" i="2" s="1"/>
  <c r="I65" i="2"/>
  <c r="J65" i="2"/>
  <c r="O65" i="2"/>
  <c r="Q65" i="2"/>
  <c r="P65" i="2" s="1"/>
  <c r="R65" i="2"/>
  <c r="S65" i="2"/>
  <c r="AE65" i="2"/>
  <c r="AG65" i="2"/>
  <c r="AF65" i="2" s="1"/>
  <c r="AH65" i="2"/>
  <c r="AI65" i="2"/>
  <c r="F67" i="2"/>
  <c r="Q67" i="2"/>
  <c r="P67" i="2" s="1"/>
  <c r="AE67" i="2"/>
  <c r="E70" i="2"/>
  <c r="F70" i="2" s="1"/>
  <c r="N70" i="2"/>
  <c r="Q70" i="2" s="1"/>
  <c r="P70" i="2" s="1"/>
  <c r="AD70" i="2"/>
  <c r="AE70" i="2" s="1"/>
  <c r="F71" i="2"/>
  <c r="H71" i="2"/>
  <c r="G71" i="2" s="1"/>
  <c r="I71" i="2"/>
  <c r="J71" i="2"/>
  <c r="O71" i="2"/>
  <c r="Q71" i="2"/>
  <c r="P71" i="2" s="1"/>
  <c r="R71" i="2"/>
  <c r="S71" i="2"/>
  <c r="AE71" i="2"/>
  <c r="AG71" i="2"/>
  <c r="AF71" i="2" s="1"/>
  <c r="AH71" i="2"/>
  <c r="AI71" i="2"/>
  <c r="F72" i="2"/>
  <c r="H72" i="2"/>
  <c r="G72" i="2" s="1"/>
  <c r="I72" i="2"/>
  <c r="J72" i="2"/>
  <c r="O72" i="2"/>
  <c r="Q72" i="2"/>
  <c r="P72" i="2" s="1"/>
  <c r="R72" i="2"/>
  <c r="S72" i="2"/>
  <c r="AE72" i="2"/>
  <c r="AG72" i="2"/>
  <c r="AF72" i="2" s="1"/>
  <c r="AH72" i="2"/>
  <c r="AI72" i="2"/>
  <c r="F73" i="2"/>
  <c r="G73" i="2"/>
  <c r="O73" i="2"/>
  <c r="P73" i="2"/>
  <c r="AE73" i="2"/>
  <c r="AF73" i="2"/>
  <c r="N74" i="2"/>
  <c r="O74" i="2" s="1"/>
  <c r="AD74" i="2"/>
  <c r="AG74" i="2" s="1"/>
  <c r="AF74" i="2" s="1"/>
  <c r="F75" i="2"/>
  <c r="H75" i="2"/>
  <c r="G75" i="2" s="1"/>
  <c r="I75" i="2"/>
  <c r="J75" i="2"/>
  <c r="O75" i="2"/>
  <c r="Q75" i="2"/>
  <c r="P75" i="2" s="1"/>
  <c r="R75" i="2"/>
  <c r="S75" i="2"/>
  <c r="AE75" i="2"/>
  <c r="AG75" i="2"/>
  <c r="AF75" i="2" s="1"/>
  <c r="AH75" i="2"/>
  <c r="AI75" i="2"/>
  <c r="F76" i="2"/>
  <c r="G76" i="2"/>
  <c r="O76" i="2"/>
  <c r="Q76" i="2"/>
  <c r="P76" i="2" s="1"/>
  <c r="R76" i="2"/>
  <c r="S76" i="2"/>
  <c r="AE76" i="2"/>
  <c r="AG76" i="2"/>
  <c r="AF76" i="2" s="1"/>
  <c r="AH76" i="2"/>
  <c r="AI76" i="2"/>
  <c r="G77" i="2"/>
  <c r="Q77" i="2"/>
  <c r="P77" i="2" s="1"/>
  <c r="R77" i="2"/>
  <c r="S77" i="2"/>
  <c r="AG77" i="2"/>
  <c r="AF77" i="2" s="1"/>
  <c r="AH77" i="2"/>
  <c r="AI77" i="2"/>
  <c r="G78" i="2"/>
  <c r="Q78" i="2"/>
  <c r="P78" i="2" s="1"/>
  <c r="R78" i="2"/>
  <c r="S78" i="2"/>
  <c r="AF78" i="2"/>
  <c r="F79" i="2"/>
  <c r="G79" i="2"/>
  <c r="O79" i="2"/>
  <c r="Q79" i="2"/>
  <c r="P79" i="2" s="1"/>
  <c r="R79" i="2"/>
  <c r="S79" i="2"/>
  <c r="AE79" i="2"/>
  <c r="AG79" i="2"/>
  <c r="AF79" i="2" s="1"/>
  <c r="AH79" i="2"/>
  <c r="AI79" i="2"/>
  <c r="C95" i="2"/>
  <c r="D95" i="2"/>
  <c r="K95" i="2"/>
  <c r="L95" i="2"/>
  <c r="M95" i="2"/>
  <c r="T95" i="2"/>
  <c r="U95" i="2"/>
  <c r="V95" i="2"/>
  <c r="AA95" i="2"/>
  <c r="AB95" i="2"/>
  <c r="AC95" i="2"/>
  <c r="H74" i="2" l="1"/>
  <c r="G74" i="2" s="1"/>
  <c r="AG56" i="2"/>
  <c r="AF56" i="2" s="1"/>
  <c r="O67" i="2"/>
  <c r="AH67" i="2"/>
  <c r="AI74" i="2"/>
  <c r="AH74" i="2"/>
  <c r="I70" i="2"/>
  <c r="AG67" i="2"/>
  <c r="AF67" i="2" s="1"/>
  <c r="AE74" i="2"/>
  <c r="AG70" i="2"/>
  <c r="AF70" i="2" s="1"/>
  <c r="H70" i="2"/>
  <c r="G70" i="2" s="1"/>
  <c r="AH56" i="2"/>
  <c r="I74" i="2"/>
  <c r="J74" i="2"/>
  <c r="F74" i="2"/>
  <c r="AG59" i="2"/>
  <c r="AF59" i="2" s="1"/>
  <c r="S70" i="2"/>
  <c r="I67" i="2"/>
  <c r="S59" i="2"/>
  <c r="I56" i="2"/>
  <c r="AH70" i="2"/>
  <c r="O70" i="2"/>
  <c r="S67" i="2"/>
  <c r="H67" i="2"/>
  <c r="G67" i="2" s="1"/>
  <c r="AH59" i="2"/>
  <c r="S56" i="2"/>
  <c r="H56" i="2"/>
  <c r="R74" i="2"/>
  <c r="R70" i="2"/>
  <c r="R67" i="2"/>
  <c r="R59" i="2"/>
  <c r="AI70" i="2"/>
  <c r="J70" i="2"/>
  <c r="AI67" i="2"/>
  <c r="J67" i="2"/>
  <c r="AI59" i="2"/>
  <c r="AI56" i="2"/>
  <c r="Q56" i="2"/>
  <c r="J56" i="2"/>
  <c r="Q74" i="2"/>
  <c r="P74" i="2" s="1"/>
  <c r="R56" i="2"/>
  <c r="S74" i="2"/>
  <c r="G56" i="2" l="1"/>
  <c r="P56" i="2"/>
  <c r="AG47" i="2" l="1"/>
  <c r="E52" i="2" l="1"/>
  <c r="H52" i="2" s="1"/>
  <c r="AF47" i="2" l="1"/>
  <c r="AG48" i="2" l="1"/>
  <c r="AI30" i="2" l="1"/>
  <c r="S30" i="2"/>
  <c r="AI51" i="2" l="1"/>
  <c r="S51" i="2"/>
  <c r="AI25" i="2"/>
  <c r="AI19" i="2"/>
  <c r="AI20" i="2"/>
  <c r="S25" i="2"/>
  <c r="S19" i="2"/>
  <c r="S20" i="2"/>
  <c r="J30" i="2"/>
  <c r="J25" i="2"/>
  <c r="J19" i="2"/>
  <c r="J20" i="2"/>
  <c r="O29" i="2" l="1"/>
  <c r="E26" i="2" l="1"/>
  <c r="F26" i="2" s="1"/>
  <c r="N26" i="2"/>
  <c r="J9" i="2" l="1"/>
  <c r="I9" i="2"/>
  <c r="AE51" i="2" l="1"/>
  <c r="O30" i="2"/>
  <c r="I30" i="2" l="1"/>
  <c r="H30" i="2"/>
  <c r="AH30" i="2" l="1"/>
  <c r="AG30" i="2"/>
  <c r="AF30" i="2" l="1"/>
  <c r="AE30" i="2"/>
  <c r="H40" i="2" l="1"/>
  <c r="G40" i="2" s="1"/>
  <c r="R30" i="2" l="1"/>
  <c r="AD46" i="2" l="1"/>
  <c r="Q30" i="2" l="1"/>
  <c r="P30" i="2" s="1"/>
  <c r="R51" i="2" l="1"/>
  <c r="AH51" i="2"/>
  <c r="AG51" i="2" l="1"/>
  <c r="AF51" i="2" s="1"/>
  <c r="N46" i="2"/>
  <c r="E46" i="2"/>
  <c r="AE13" i="2"/>
  <c r="AE9" i="2"/>
  <c r="O13" i="2"/>
  <c r="O9" i="2"/>
  <c r="F13" i="2"/>
  <c r="H9" i="2"/>
  <c r="G9" i="2" s="1"/>
  <c r="F9" i="2"/>
  <c r="J53" i="2"/>
  <c r="I53" i="2"/>
  <c r="H53" i="2"/>
  <c r="G53" i="2" s="1"/>
  <c r="G54" i="2"/>
  <c r="G55" i="2"/>
  <c r="F53" i="2"/>
  <c r="O51" i="2" l="1"/>
  <c r="Q51" i="2" l="1"/>
  <c r="P51" i="2" s="1"/>
  <c r="O46" i="2"/>
  <c r="AD52" i="2"/>
  <c r="N31" i="2" l="1"/>
  <c r="AE26" i="2" l="1"/>
  <c r="I8" i="2" l="1"/>
  <c r="O20" i="2" l="1"/>
  <c r="O19" i="2"/>
  <c r="F20" i="2"/>
  <c r="F19" i="2"/>
  <c r="J8" i="2" l="1"/>
  <c r="H8" i="2"/>
  <c r="N35" i="2" l="1"/>
  <c r="G30" i="2" l="1"/>
  <c r="F30" i="2"/>
  <c r="F29" i="2"/>
  <c r="AE19" i="2" l="1"/>
  <c r="AE20" i="2"/>
  <c r="AG32" i="2"/>
  <c r="AD31" i="2"/>
  <c r="AG31" i="2" s="1"/>
  <c r="AF31" i="2" s="1"/>
  <c r="H26" i="2" l="1"/>
  <c r="G26" i="2" s="1"/>
  <c r="F10" i="2"/>
  <c r="E11" i="2" l="1"/>
  <c r="J11" i="2" l="1"/>
  <c r="I11" i="2"/>
  <c r="AF17" i="2"/>
  <c r="AF23" i="2"/>
  <c r="AF34" i="2"/>
  <c r="AF54" i="2"/>
  <c r="P17" i="2"/>
  <c r="P23" i="2"/>
  <c r="G17" i="2"/>
  <c r="G23" i="2"/>
  <c r="F8" i="2"/>
  <c r="AF10" i="2" l="1"/>
  <c r="AE8" i="2"/>
  <c r="AG26" i="2"/>
  <c r="AF26" i="2" s="1"/>
  <c r="G10" i="2"/>
  <c r="P10" i="2"/>
  <c r="E7" i="2" l="1"/>
  <c r="F7" i="2" l="1"/>
  <c r="F22" i="2"/>
  <c r="G22" i="2"/>
  <c r="O22" i="2"/>
  <c r="P22" i="2"/>
  <c r="AE22" i="2"/>
  <c r="AF22" i="2"/>
  <c r="AH25" i="2" l="1"/>
  <c r="R25" i="2"/>
  <c r="I25" i="2"/>
  <c r="AD7" i="2" l="1"/>
  <c r="AD11" i="2"/>
  <c r="AD41" i="2"/>
  <c r="AD86" i="2" l="1"/>
  <c r="AD85" i="2"/>
  <c r="AD95" i="2"/>
  <c r="AD80" i="2"/>
  <c r="AE7" i="2"/>
  <c r="AI84" i="2" l="1"/>
  <c r="AG84" i="2"/>
  <c r="AH84" i="2"/>
  <c r="AG80" i="2"/>
  <c r="AE80" i="2"/>
  <c r="AH80" i="2"/>
  <c r="AI80" i="2"/>
  <c r="AH19" i="2"/>
  <c r="AH20" i="2"/>
  <c r="R19" i="2"/>
  <c r="R20" i="2"/>
  <c r="I19" i="2"/>
  <c r="I20" i="2"/>
  <c r="AI83" i="2" l="1"/>
  <c r="AH83" i="2"/>
  <c r="AG83" i="2"/>
  <c r="AF80" i="2"/>
  <c r="AG25" i="2"/>
  <c r="AF25" i="2" s="1"/>
  <c r="AG19" i="2"/>
  <c r="AF19" i="2" s="1"/>
  <c r="AG20" i="2"/>
  <c r="AF20" i="2" s="1"/>
  <c r="Q25" i="2"/>
  <c r="P25" i="2" s="1"/>
  <c r="Q19" i="2"/>
  <c r="P19" i="2" s="1"/>
  <c r="Q20" i="2"/>
  <c r="P20" i="2" s="1"/>
  <c r="H25" i="2"/>
  <c r="G25" i="2" s="1"/>
  <c r="H19" i="2"/>
  <c r="G19" i="2" s="1"/>
  <c r="H20" i="2"/>
  <c r="G20" i="2" s="1"/>
  <c r="AI43" i="2" l="1"/>
  <c r="S47" i="2"/>
  <c r="J47" i="2"/>
  <c r="Q47" i="2" l="1"/>
  <c r="P47" i="2" s="1"/>
  <c r="R47" i="2"/>
  <c r="H47" i="2"/>
  <c r="G47" i="2" s="1"/>
  <c r="I47" i="2"/>
  <c r="N52" i="2" l="1"/>
  <c r="N41" i="2"/>
  <c r="Q31" i="2"/>
  <c r="N11" i="2"/>
  <c r="N7" i="2"/>
  <c r="E41" i="2"/>
  <c r="E35" i="2"/>
  <c r="E31" i="2"/>
  <c r="E86" i="2" s="1"/>
  <c r="R11" i="2" l="1"/>
  <c r="Q15" i="2"/>
  <c r="N80" i="2"/>
  <c r="Q84" i="2" s="1"/>
  <c r="E85" i="2"/>
  <c r="O11" i="2"/>
  <c r="N85" i="2"/>
  <c r="N86" i="2"/>
  <c r="E80" i="2"/>
  <c r="F41" i="2"/>
  <c r="N95" i="2"/>
  <c r="E95" i="2"/>
  <c r="O7" i="2"/>
  <c r="S84" i="2" l="1"/>
  <c r="R84" i="2"/>
  <c r="F80" i="2"/>
  <c r="H84" i="2"/>
  <c r="I84" i="2"/>
  <c r="J84" i="2"/>
  <c r="I80" i="2"/>
  <c r="J80" i="2"/>
  <c r="H80" i="2"/>
  <c r="O80" i="2"/>
  <c r="R80" i="2"/>
  <c r="Q80" i="2"/>
  <c r="S80" i="2"/>
  <c r="AI55" i="2"/>
  <c r="AH55" i="2"/>
  <c r="AG55" i="2"/>
  <c r="AF55" i="2" s="1"/>
  <c r="AE55" i="2"/>
  <c r="S55" i="2"/>
  <c r="R55" i="2"/>
  <c r="Q55" i="2"/>
  <c r="P55" i="2" s="1"/>
  <c r="O55" i="2"/>
  <c r="F55" i="2"/>
  <c r="AE54" i="2"/>
  <c r="S54" i="2"/>
  <c r="R54" i="2"/>
  <c r="Q54" i="2"/>
  <c r="P54" i="2" s="1"/>
  <c r="O54" i="2"/>
  <c r="F54" i="2"/>
  <c r="AI53" i="2"/>
  <c r="AH53" i="2"/>
  <c r="AG53" i="2"/>
  <c r="AF53" i="2" s="1"/>
  <c r="AE53" i="2"/>
  <c r="S53" i="2"/>
  <c r="R53" i="2"/>
  <c r="Q53" i="2"/>
  <c r="P53" i="2" s="1"/>
  <c r="O53" i="2"/>
  <c r="AI52" i="2"/>
  <c r="AH52" i="2"/>
  <c r="S52" i="2"/>
  <c r="J52" i="2"/>
  <c r="AF50" i="2"/>
  <c r="AE50" i="2"/>
  <c r="P50" i="2"/>
  <c r="O50" i="2"/>
  <c r="F50" i="2"/>
  <c r="AI49" i="2"/>
  <c r="AH49" i="2"/>
  <c r="AG49" i="2"/>
  <c r="AF49" i="2" s="1"/>
  <c r="AE49" i="2"/>
  <c r="S49" i="2"/>
  <c r="R49" i="2"/>
  <c r="Q49" i="2"/>
  <c r="P49" i="2" s="1"/>
  <c r="O49" i="2"/>
  <c r="F49" i="2"/>
  <c r="AI48" i="2"/>
  <c r="AH48" i="2"/>
  <c r="AF48" i="2"/>
  <c r="AE48" i="2"/>
  <c r="S48" i="2"/>
  <c r="R48" i="2"/>
  <c r="Q48" i="2"/>
  <c r="P48" i="2" s="1"/>
  <c r="O48" i="2"/>
  <c r="J48" i="2"/>
  <c r="I48" i="2"/>
  <c r="H48" i="2"/>
  <c r="G48" i="2" s="1"/>
  <c r="F48" i="2"/>
  <c r="AE47" i="2"/>
  <c r="O47" i="2"/>
  <c r="F47" i="2"/>
  <c r="AI46" i="2"/>
  <c r="AE46" i="2"/>
  <c r="S46" i="2"/>
  <c r="Q46" i="2"/>
  <c r="P46" i="2" s="1"/>
  <c r="J46" i="2"/>
  <c r="F46" i="2"/>
  <c r="H46" i="2"/>
  <c r="G46" i="2" s="1"/>
  <c r="AI45" i="2"/>
  <c r="AH45" i="2"/>
  <c r="AG45" i="2"/>
  <c r="AF45" i="2" s="1"/>
  <c r="AE45" i="2"/>
  <c r="S45" i="2"/>
  <c r="R45" i="2"/>
  <c r="Q45" i="2"/>
  <c r="P45" i="2" s="1"/>
  <c r="O45" i="2"/>
  <c r="J45" i="2"/>
  <c r="I45" i="2"/>
  <c r="H45" i="2"/>
  <c r="G45" i="2" s="1"/>
  <c r="F45" i="2"/>
  <c r="AI44" i="2"/>
  <c r="AH44" i="2"/>
  <c r="AG44" i="2"/>
  <c r="AF44" i="2" s="1"/>
  <c r="AE44" i="2"/>
  <c r="S44" i="2"/>
  <c r="R44" i="2"/>
  <c r="Q44" i="2"/>
  <c r="P44" i="2" s="1"/>
  <c r="O44" i="2"/>
  <c r="J44" i="2"/>
  <c r="I44" i="2"/>
  <c r="H44" i="2"/>
  <c r="G44" i="2" s="1"/>
  <c r="F44" i="2"/>
  <c r="AH43" i="2"/>
  <c r="AG43" i="2"/>
  <c r="AF43" i="2" s="1"/>
  <c r="AE43" i="2"/>
  <c r="S43" i="2"/>
  <c r="R43" i="2"/>
  <c r="Q43" i="2"/>
  <c r="P43" i="2" s="1"/>
  <c r="O43" i="2"/>
  <c r="J43" i="2"/>
  <c r="I43" i="2"/>
  <c r="H43" i="2"/>
  <c r="G43" i="2" s="1"/>
  <c r="F43" i="2"/>
  <c r="AI42" i="2"/>
  <c r="AH42" i="2"/>
  <c r="AG42" i="2"/>
  <c r="AF42" i="2" s="1"/>
  <c r="AE42" i="2"/>
  <c r="S42" i="2"/>
  <c r="R42" i="2"/>
  <c r="Q42" i="2"/>
  <c r="P42" i="2" s="1"/>
  <c r="O42" i="2"/>
  <c r="J42" i="2"/>
  <c r="I42" i="2"/>
  <c r="H42" i="2"/>
  <c r="G42" i="2" s="1"/>
  <c r="F42" i="2"/>
  <c r="AI41" i="2"/>
  <c r="AH41" i="2"/>
  <c r="S41" i="2"/>
  <c r="O41" i="2"/>
  <c r="Q41" i="2"/>
  <c r="P41" i="2" s="1"/>
  <c r="J41" i="2"/>
  <c r="H41" i="2"/>
  <c r="G41" i="2" s="1"/>
  <c r="S40" i="2"/>
  <c r="R40" i="2"/>
  <c r="Q40" i="2"/>
  <c r="P40" i="2" s="1"/>
  <c r="O40" i="2"/>
  <c r="J40" i="2"/>
  <c r="I40" i="2"/>
  <c r="F40" i="2"/>
  <c r="AI39" i="2"/>
  <c r="AH39" i="2"/>
  <c r="AG39" i="2"/>
  <c r="AF39" i="2" s="1"/>
  <c r="S39" i="2"/>
  <c r="R39" i="2"/>
  <c r="Q39" i="2"/>
  <c r="P39" i="2" s="1"/>
  <c r="O39" i="2"/>
  <c r="J39" i="2"/>
  <c r="I39" i="2"/>
  <c r="H39" i="2"/>
  <c r="G39" i="2" s="1"/>
  <c r="F39" i="2"/>
  <c r="AI38" i="2"/>
  <c r="AH38" i="2"/>
  <c r="AG38" i="2"/>
  <c r="AF38" i="2" s="1"/>
  <c r="AE38" i="2"/>
  <c r="S38" i="2"/>
  <c r="R38" i="2"/>
  <c r="Q38" i="2"/>
  <c r="P38" i="2" s="1"/>
  <c r="O38" i="2"/>
  <c r="J38" i="2"/>
  <c r="I38" i="2"/>
  <c r="H38" i="2"/>
  <c r="G38" i="2" s="1"/>
  <c r="F38" i="2"/>
  <c r="AI37" i="2"/>
  <c r="AH37" i="2"/>
  <c r="AG37" i="2"/>
  <c r="AF37" i="2" s="1"/>
  <c r="AE37" i="2"/>
  <c r="S37" i="2"/>
  <c r="R37" i="2"/>
  <c r="Q37" i="2"/>
  <c r="P37" i="2" s="1"/>
  <c r="O37" i="2"/>
  <c r="J37" i="2"/>
  <c r="I37" i="2"/>
  <c r="H37" i="2"/>
  <c r="G37" i="2" s="1"/>
  <c r="F37" i="2"/>
  <c r="AI36" i="2"/>
  <c r="AH36" i="2"/>
  <c r="AG36" i="2"/>
  <c r="AF36" i="2" s="1"/>
  <c r="AE36" i="2"/>
  <c r="S36" i="2"/>
  <c r="R36" i="2"/>
  <c r="Q36" i="2"/>
  <c r="P36" i="2" s="1"/>
  <c r="O36" i="2"/>
  <c r="J36" i="2"/>
  <c r="I36" i="2"/>
  <c r="H36" i="2"/>
  <c r="G36" i="2" s="1"/>
  <c r="F36" i="2"/>
  <c r="AI35" i="2"/>
  <c r="AE35" i="2"/>
  <c r="AG35" i="2"/>
  <c r="AF35" i="2" s="1"/>
  <c r="S35" i="2"/>
  <c r="O35" i="2"/>
  <c r="J35" i="2"/>
  <c r="F35" i="2"/>
  <c r="AE34" i="2"/>
  <c r="S34" i="2"/>
  <c r="R34" i="2"/>
  <c r="Q34" i="2"/>
  <c r="P34" i="2" s="1"/>
  <c r="O34" i="2"/>
  <c r="J34" i="2"/>
  <c r="I34" i="2"/>
  <c r="H34" i="2"/>
  <c r="G34" i="2" s="1"/>
  <c r="F34" i="2"/>
  <c r="AI33" i="2"/>
  <c r="AH33" i="2"/>
  <c r="AG33" i="2"/>
  <c r="AF33" i="2" s="1"/>
  <c r="AE33" i="2"/>
  <c r="S33" i="2"/>
  <c r="R33" i="2"/>
  <c r="Q33" i="2"/>
  <c r="P33" i="2" s="1"/>
  <c r="O33" i="2"/>
  <c r="J33" i="2"/>
  <c r="I33" i="2"/>
  <c r="H33" i="2"/>
  <c r="G33" i="2" s="1"/>
  <c r="F33" i="2"/>
  <c r="AI32" i="2"/>
  <c r="AH32" i="2"/>
  <c r="AF32" i="2"/>
  <c r="AE32" i="2"/>
  <c r="S32" i="2"/>
  <c r="R32" i="2"/>
  <c r="Q32" i="2"/>
  <c r="P32" i="2" s="1"/>
  <c r="O32" i="2"/>
  <c r="J32" i="2"/>
  <c r="I32" i="2"/>
  <c r="H32" i="2"/>
  <c r="G32" i="2" s="1"/>
  <c r="F32" i="2"/>
  <c r="AI31" i="2"/>
  <c r="S31" i="2"/>
  <c r="O31" i="2"/>
  <c r="J31" i="2"/>
  <c r="F31" i="2"/>
  <c r="AI29" i="2"/>
  <c r="AH29" i="2"/>
  <c r="AG29" i="2"/>
  <c r="AF29" i="2" s="1"/>
  <c r="AE29" i="2"/>
  <c r="S29" i="2"/>
  <c r="R29" i="2"/>
  <c r="Q29" i="2"/>
  <c r="P29" i="2" s="1"/>
  <c r="J29" i="2"/>
  <c r="I29" i="2"/>
  <c r="H29" i="2"/>
  <c r="G29" i="2" s="1"/>
  <c r="AF28" i="2"/>
  <c r="AE28" i="2"/>
  <c r="P28" i="2"/>
  <c r="O28" i="2"/>
  <c r="G28" i="2"/>
  <c r="F28" i="2"/>
  <c r="AI27" i="2"/>
  <c r="AH27" i="2"/>
  <c r="AG27" i="2"/>
  <c r="AF27" i="2" s="1"/>
  <c r="AE27" i="2"/>
  <c r="S27" i="2"/>
  <c r="R27" i="2"/>
  <c r="Q27" i="2"/>
  <c r="P27" i="2" s="1"/>
  <c r="O27" i="2"/>
  <c r="J27" i="2"/>
  <c r="I27" i="2"/>
  <c r="H27" i="2"/>
  <c r="G27" i="2" s="1"/>
  <c r="F27" i="2"/>
  <c r="AI26" i="2"/>
  <c r="S26" i="2"/>
  <c r="R26" i="2"/>
  <c r="J26" i="2"/>
  <c r="I26" i="2"/>
  <c r="AE25" i="2"/>
  <c r="O25" i="2"/>
  <c r="F25" i="2"/>
  <c r="AI24" i="2"/>
  <c r="AH24" i="2"/>
  <c r="AG24" i="2"/>
  <c r="AF24" i="2" s="1"/>
  <c r="AE24" i="2"/>
  <c r="S24" i="2"/>
  <c r="R24" i="2"/>
  <c r="Q24" i="2"/>
  <c r="P24" i="2" s="1"/>
  <c r="O24" i="2"/>
  <c r="J24" i="2"/>
  <c r="I24" i="2"/>
  <c r="H24" i="2"/>
  <c r="G24" i="2" s="1"/>
  <c r="F24" i="2"/>
  <c r="AI21" i="2"/>
  <c r="AH21" i="2"/>
  <c r="AG21" i="2"/>
  <c r="AF21" i="2" s="1"/>
  <c r="AE21" i="2"/>
  <c r="S21" i="2"/>
  <c r="R21" i="2"/>
  <c r="Q21" i="2"/>
  <c r="P21" i="2" s="1"/>
  <c r="O21" i="2"/>
  <c r="J21" i="2"/>
  <c r="I21" i="2"/>
  <c r="H21" i="2"/>
  <c r="G21" i="2" s="1"/>
  <c r="F21" i="2"/>
  <c r="AI18" i="2"/>
  <c r="AH18" i="2"/>
  <c r="AG18" i="2"/>
  <c r="AF18" i="2" s="1"/>
  <c r="AE18" i="2"/>
  <c r="S18" i="2"/>
  <c r="R18" i="2"/>
  <c r="Q18" i="2"/>
  <c r="P18" i="2" s="1"/>
  <c r="O18" i="2"/>
  <c r="J18" i="2"/>
  <c r="I18" i="2"/>
  <c r="H18" i="2"/>
  <c r="G18" i="2" s="1"/>
  <c r="F18" i="2"/>
  <c r="AI16" i="2"/>
  <c r="AH16" i="2"/>
  <c r="AG16" i="2"/>
  <c r="AF16" i="2" s="1"/>
  <c r="AE16" i="2"/>
  <c r="S16" i="2"/>
  <c r="R16" i="2"/>
  <c r="Q16" i="2"/>
  <c r="P16" i="2" s="1"/>
  <c r="O16" i="2"/>
  <c r="J16" i="2"/>
  <c r="I16" i="2"/>
  <c r="H16" i="2"/>
  <c r="G16" i="2" s="1"/>
  <c r="F16" i="2"/>
  <c r="AI15" i="2"/>
  <c r="AE15" i="2"/>
  <c r="AG15" i="2"/>
  <c r="AF15" i="2" s="1"/>
  <c r="S15" i="2"/>
  <c r="R15" i="2"/>
  <c r="P15" i="2"/>
  <c r="J15" i="2"/>
  <c r="I15" i="2"/>
  <c r="AI14" i="2"/>
  <c r="AH14" i="2"/>
  <c r="AG14" i="2"/>
  <c r="AF14" i="2" s="1"/>
  <c r="AE14" i="2"/>
  <c r="P14" i="2"/>
  <c r="O14" i="2"/>
  <c r="J14" i="2"/>
  <c r="I14" i="2"/>
  <c r="H14" i="2"/>
  <c r="G14" i="2" s="1"/>
  <c r="F14" i="2"/>
  <c r="AI13" i="2"/>
  <c r="AH13" i="2"/>
  <c r="AG13" i="2"/>
  <c r="AF13" i="2" s="1"/>
  <c r="S13" i="2"/>
  <c r="R13" i="2"/>
  <c r="Q13" i="2"/>
  <c r="P13" i="2" s="1"/>
  <c r="J13" i="2"/>
  <c r="I13" i="2"/>
  <c r="H13" i="2"/>
  <c r="G13" i="2" s="1"/>
  <c r="AI12" i="2"/>
  <c r="AH12" i="2"/>
  <c r="AG12" i="2"/>
  <c r="AF12" i="2" s="1"/>
  <c r="AE12" i="2"/>
  <c r="S12" i="2"/>
  <c r="R12" i="2"/>
  <c r="Q12" i="2"/>
  <c r="P12" i="2" s="1"/>
  <c r="O12" i="2"/>
  <c r="H12" i="2"/>
  <c r="G12" i="2" s="1"/>
  <c r="F12" i="2"/>
  <c r="AI11" i="2"/>
  <c r="AH11" i="2"/>
  <c r="AG11" i="2"/>
  <c r="AF11" i="2" s="1"/>
  <c r="S11" i="2"/>
  <c r="AE10" i="2"/>
  <c r="O10" i="2"/>
  <c r="AI9" i="2"/>
  <c r="AH9" i="2"/>
  <c r="AG9" i="2"/>
  <c r="AF9" i="2" s="1"/>
  <c r="S9" i="2"/>
  <c r="R9" i="2"/>
  <c r="Q9" i="2"/>
  <c r="P9" i="2" s="1"/>
  <c r="AI8" i="2"/>
  <c r="AH8" i="2"/>
  <c r="AG8" i="2"/>
  <c r="AF8" i="2" s="1"/>
  <c r="S8" i="2"/>
  <c r="R8" i="2"/>
  <c r="Q8" i="2"/>
  <c r="P8" i="2" s="1"/>
  <c r="O8" i="2"/>
  <c r="G8" i="2"/>
  <c r="S7" i="2"/>
  <c r="J7" i="2"/>
  <c r="S83" i="2" l="1"/>
  <c r="J83" i="2"/>
  <c r="R83" i="2"/>
  <c r="I83" i="2"/>
  <c r="Q83" i="2"/>
  <c r="H83" i="2"/>
  <c r="J95" i="2"/>
  <c r="W95" i="2"/>
  <c r="G80" i="2"/>
  <c r="P80" i="2"/>
  <c r="S95" i="2"/>
  <c r="H15" i="2"/>
  <c r="G15" i="2" s="1"/>
  <c r="AH31" i="2"/>
  <c r="AG41" i="2"/>
  <c r="AF41" i="2" s="1"/>
  <c r="AG52" i="2"/>
  <c r="AF52" i="2" s="1"/>
  <c r="H7" i="2"/>
  <c r="Q7" i="2"/>
  <c r="AE11" i="2"/>
  <c r="F15" i="2"/>
  <c r="O15" i="2"/>
  <c r="AH15" i="2"/>
  <c r="O26" i="2"/>
  <c r="AH26" i="2"/>
  <c r="H31" i="2"/>
  <c r="G31" i="2" s="1"/>
  <c r="P31" i="2"/>
  <c r="H35" i="2"/>
  <c r="G35" i="2" s="1"/>
  <c r="Q35" i="2"/>
  <c r="P35" i="2" s="1"/>
  <c r="Y95" i="2"/>
  <c r="AH35" i="2"/>
  <c r="I41" i="2"/>
  <c r="R41" i="2"/>
  <c r="AE41" i="2"/>
  <c r="I46" i="2"/>
  <c r="R46" i="2"/>
  <c r="AG46" i="2"/>
  <c r="AF46" i="2" s="1"/>
  <c r="AE52" i="2"/>
  <c r="AH7" i="2"/>
  <c r="Q26" i="2"/>
  <c r="P26" i="2" s="1"/>
  <c r="I52" i="2"/>
  <c r="R52" i="2"/>
  <c r="I7" i="2"/>
  <c r="R7" i="2"/>
  <c r="AG7" i="2"/>
  <c r="H11" i="2"/>
  <c r="G11" i="2" s="1"/>
  <c r="Q11" i="2"/>
  <c r="P11" i="2" s="1"/>
  <c r="I31" i="2"/>
  <c r="R31" i="2"/>
  <c r="I35" i="2"/>
  <c r="R35" i="2"/>
  <c r="Z95" i="2"/>
  <c r="AH46" i="2"/>
  <c r="G52" i="2"/>
  <c r="Q52" i="2"/>
  <c r="P52" i="2" s="1"/>
  <c r="AI7" i="2"/>
  <c r="F11" i="2"/>
  <c r="AE31" i="2"/>
  <c r="X95" i="2"/>
  <c r="F52" i="2"/>
  <c r="O52" i="2"/>
  <c r="F95" i="2" l="1"/>
  <c r="Q95" i="2"/>
  <c r="O95" i="2"/>
  <c r="H95" i="2"/>
  <c r="AE95" i="2"/>
  <c r="AG95" i="2"/>
  <c r="I95" i="2"/>
  <c r="R95" i="2"/>
  <c r="AF7" i="2"/>
  <c r="AF95" i="2" s="1"/>
  <c r="P7" i="2"/>
  <c r="P95" i="2" s="1"/>
  <c r="G7" i="2"/>
  <c r="G95" i="2" s="1"/>
</calcChain>
</file>

<file path=xl/sharedStrings.xml><?xml version="1.0" encoding="utf-8"?>
<sst xmlns="http://schemas.openxmlformats.org/spreadsheetml/2006/main" count="97" uniqueCount="80">
  <si>
    <t xml:space="preserve">АНАЛИЗ РОЗНИЧНЫХ  ЦЕН  НА  НЕФТЕПРОДУКТЫ, РЕАЛИЗУЕМЫЕ  ЧЕРЕЗ  АЗС </t>
  </si>
  <si>
    <t>И ДРУГИЕ ХОЗЯЙСТВУЮЩИЕ СУБЪЕКТЫ В ЯМАЛО-НЕНЕЦКОМ АВТОНОМНОМ  ОКРУГЕ</t>
  </si>
  <si>
    <t>Наименование  предприятий</t>
  </si>
  <si>
    <t>А-95</t>
  </si>
  <si>
    <t>А-92</t>
  </si>
  <si>
    <t>А-80</t>
  </si>
  <si>
    <t>Дизельное топливо</t>
  </si>
  <si>
    <t>г. САЛЕХАРД</t>
  </si>
  <si>
    <t>г. ЛАБЫТНАНГИ</t>
  </si>
  <si>
    <t>г. НОВЫЙ УРЕНГОЙ</t>
  </si>
  <si>
    <t>ООО "Нефто"</t>
  </si>
  <si>
    <t>ООО "Регион-Авто"</t>
  </si>
  <si>
    <t>г. НОЯБРЬСК</t>
  </si>
  <si>
    <t>ООО "Лукойл-Уралнефтепродукт"</t>
  </si>
  <si>
    <t>г. МУРАВЛЕНКО</t>
  </si>
  <si>
    <t>г. ГУБКИНСКИЙ</t>
  </si>
  <si>
    <t xml:space="preserve">ООО "ТК ЯмалТрансНефтеПродукт" </t>
  </si>
  <si>
    <t>ООО "ЯмалТрейдСнаб"</t>
  </si>
  <si>
    <t>г. НАДЫМ</t>
  </si>
  <si>
    <t>ООО "Кристалл"</t>
  </si>
  <si>
    <t>НАДЫМСКИЙ РАЙОН</t>
  </si>
  <si>
    <t>ШУРЫШКАРСКИЙ РАЙОН</t>
  </si>
  <si>
    <t>ИП Сибильская С.С.</t>
  </si>
  <si>
    <t>ИП Борута В.Н.</t>
  </si>
  <si>
    <t>ТАЗОВСКИЙ РАЙОН</t>
  </si>
  <si>
    <t>ПУРОВСКИЙ РАЙОН</t>
  </si>
  <si>
    <t>ПРИУРАЛЬСКИЙ  РАЙОН</t>
  </si>
  <si>
    <t>КРАСНОСЕЛЬКУПСКИЙ  РАЙОН</t>
  </si>
  <si>
    <t>ИП Каменьков А.А.</t>
  </si>
  <si>
    <t>ЯМАЛЬСКИЙ РАЙОН</t>
  </si>
  <si>
    <t>МП "ТрансГеоСтрой"</t>
  </si>
  <si>
    <t>ИП Росквас Г.А.</t>
  </si>
  <si>
    <t>Средняя по ЯНАО</t>
  </si>
  <si>
    <t>АО "Универсальный альянс"</t>
  </si>
  <si>
    <t>ПАО "НК "Роснефть-Ямалнефтепродукт"</t>
  </si>
  <si>
    <t>ООО "ЛУКОЙЛ-Северо-Западнефтепродукт"</t>
  </si>
  <si>
    <t>ООО Корпорация "Роснефтегаз" Харп</t>
  </si>
  <si>
    <t>ООО Корпорация "Роснефтегаз"</t>
  </si>
  <si>
    <t>ООО "ОКТАН"</t>
  </si>
  <si>
    <t>ПАО "НК "Роснефть" -Ямалнефтепродукт"</t>
  </si>
  <si>
    <t>ООО Корпорация "Роснефтегаз" п. Тазовский</t>
  </si>
  <si>
    <t>ООО "АВАНГАРД"</t>
  </si>
  <si>
    <t>ОАО "Газпромнефть-Центр"</t>
  </si>
  <si>
    <t>ООО  "Газпромнефть-Центр"</t>
  </si>
  <si>
    <t>ООО "Заря"</t>
  </si>
  <si>
    <t>ИП Ковалев И.Х.</t>
  </si>
  <si>
    <t>ИП Захаров А.Г.</t>
  </si>
  <si>
    <t xml:space="preserve">        - АЗС р-он Коротчаево</t>
  </si>
  <si>
    <t xml:space="preserve">        - АЗС р-он Лимбяяха</t>
  </si>
  <si>
    <t>ООО "Уренгойтехинком"</t>
  </si>
  <si>
    <t xml:space="preserve">        - АЗС г. Новый Уренгой</t>
  </si>
  <si>
    <t>ООО "Роснефтегаз-Харп"</t>
  </si>
  <si>
    <t>ООО "Ростнефтегаз-Харп"</t>
  </si>
  <si>
    <t>ООО "Шадринская нефтебаза"</t>
  </si>
  <si>
    <t>ООО "Каридея"</t>
  </si>
  <si>
    <t xml:space="preserve">АО "Газпромнефть-Урал" </t>
  </si>
  <si>
    <t>Макс</t>
  </si>
  <si>
    <t>Мин</t>
  </si>
  <si>
    <t>ОАО "НК "Роснефть-Ямалнефтепродукт"</t>
  </si>
  <si>
    <t>АЗС-458 ОАО "Газпромнефть-Урал"</t>
  </si>
  <si>
    <t>ИП Матушкина Е.И.</t>
  </si>
  <si>
    <t>АЗС-457 ООО "ТПК Исбелт"</t>
  </si>
  <si>
    <t>АЗС-453 ООО "ТПК Исбелт"</t>
  </si>
  <si>
    <t>АО "Автомобилист", ООО "Роснефтегаз-Харп"(п.Уренгой)</t>
  </si>
  <si>
    <t>АО "Автомобилист", ООО "Роснефтегаз-Харп" (п.Пуровск, п.Сывдарма)</t>
  </si>
  <si>
    <t xml:space="preserve">АО "Автомобилист", ООО "Роснефтегаз-Харп"(г.Тарко-Сале, п.Пурпе, п.Ханымей) </t>
  </si>
  <si>
    <t>ООО НК "СеверНефтеТранс"</t>
  </si>
  <si>
    <t>ООО "Газпромнефть-Региональные продажи" *</t>
  </si>
  <si>
    <t>* смена хоз.субъекта</t>
  </si>
  <si>
    <t>ООО "ЯМАЛ-ДИЗЕЛЬ", с. Аксарка</t>
  </si>
  <si>
    <t>ООО "Корпорация "Рост нефти и газа", п. Правохеттинский</t>
  </si>
  <si>
    <t>ООО "Переправа"*, п. Лонгъюган</t>
  </si>
  <si>
    <t>ООО "Переправа"*, п. Пангоды</t>
  </si>
  <si>
    <t>ООО "Переправа"*, п. Приозерный</t>
  </si>
  <si>
    <t>ООО "Ростнефтегаз-Харп"*, п. Ягельный</t>
  </si>
  <si>
    <t>ООО "Переправа"*</t>
  </si>
  <si>
    <t>за период с 28 декабря 2020 года по 29 марта 2021 года</t>
  </si>
  <si>
    <t>29.03.21/  22.03.21</t>
  </si>
  <si>
    <t>29.03.21/ 01.03.21</t>
  </si>
  <si>
    <t>29.03.21/  28.12.20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</si>
</sst>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dd/mm/yy;@"/>
    <numFmt numFmtId="165" formatCode="0.0%"/>
    <numFmt numFmtId="166" formatCode="#,##0.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rgb="FF0099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sz val="16"/>
      <name val="Liberation Serif"/>
      <family val="1"/>
      <charset val="204"/>
    </font>
    <font>
      <sz val="11"/>
      <name val="Liberation Serif"/>
      <family val="1"/>
      <charset val="204"/>
    </font>
    <font>
      <sz val="11"/>
      <color rgb="FF009900"/>
      <name val="Liberation Serif"/>
      <family val="1"/>
      <charset val="204"/>
    </font>
    <font>
      <sz val="11"/>
      <color rgb="FFFF0000"/>
      <name val="Liberation Serif"/>
      <family val="1"/>
      <charset val="204"/>
    </font>
    <font>
      <sz val="14"/>
      <name val="Liberation Serif"/>
      <family val="1"/>
      <charset val="204"/>
    </font>
    <font>
      <b/>
      <sz val="14"/>
      <name val="Liberation Serif"/>
      <family val="1"/>
      <charset val="204"/>
    </font>
    <font>
      <b/>
      <sz val="14"/>
      <color rgb="FFFF0000"/>
      <name val="Liberation Serif"/>
      <family val="1"/>
      <charset val="204"/>
    </font>
    <font>
      <b/>
      <sz val="16"/>
      <name val="Liberation Serif"/>
      <family val="1"/>
      <charset val="204"/>
    </font>
    <font>
      <b/>
      <sz val="13.5"/>
      <name val="Liberation Serif"/>
      <family val="1"/>
      <charset val="204"/>
    </font>
    <font>
      <sz val="10"/>
      <name val="Liberation Serif"/>
      <family val="1"/>
      <charset val="204"/>
    </font>
    <font>
      <sz val="12"/>
      <name val="Liberation Serif"/>
      <family val="1"/>
      <charset val="204"/>
    </font>
    <font>
      <sz val="14"/>
      <color rgb="FFFF0000"/>
      <name val="Liberation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132">
    <xf numFmtId="0" fontId="0" fillId="0" borderId="0" xfId="0"/>
    <xf numFmtId="4" fontId="2" fillId="0" borderId="0" xfId="0" applyNumberFormat="1" applyFont="1" applyFill="1"/>
    <xf numFmtId="0" fontId="2" fillId="0" borderId="0" xfId="0" applyFont="1" applyFill="1"/>
    <xf numFmtId="0" fontId="2" fillId="0" borderId="0" xfId="0" applyFont="1" applyFill="1" applyAlignment="1">
      <alignment wrapText="1"/>
    </xf>
    <xf numFmtId="4" fontId="3" fillId="0" borderId="0" xfId="0" applyNumberFormat="1" applyFont="1" applyFill="1"/>
    <xf numFmtId="0" fontId="2" fillId="0" borderId="0" xfId="0" applyFont="1" applyFill="1" applyAlignment="1">
      <alignment vertical="center"/>
    </xf>
    <xf numFmtId="4" fontId="4" fillId="2" borderId="0" xfId="0" applyNumberFormat="1" applyFont="1" applyFill="1"/>
    <xf numFmtId="0" fontId="2" fillId="2" borderId="0" xfId="0" applyFont="1" applyFill="1"/>
    <xf numFmtId="4" fontId="3" fillId="2" borderId="0" xfId="0" applyNumberFormat="1" applyFont="1" applyFill="1"/>
    <xf numFmtId="4" fontId="2" fillId="2" borderId="0" xfId="0" applyNumberFormat="1" applyFont="1" applyFill="1"/>
    <xf numFmtId="0" fontId="2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8" fillId="0" borderId="0" xfId="0" applyFont="1" applyFill="1" applyAlignment="1">
      <alignment wrapText="1"/>
    </xf>
    <xf numFmtId="4" fontId="9" fillId="0" borderId="0" xfId="0" applyNumberFormat="1" applyFont="1" applyFill="1"/>
    <xf numFmtId="4" fontId="8" fillId="0" borderId="0" xfId="0" applyNumberFormat="1" applyFont="1" applyFill="1"/>
    <xf numFmtId="4" fontId="10" fillId="2" borderId="0" xfId="0" applyNumberFormat="1" applyFont="1" applyFill="1"/>
    <xf numFmtId="0" fontId="8" fillId="2" borderId="0" xfId="0" applyFont="1" applyFill="1"/>
    <xf numFmtId="4" fontId="9" fillId="2" borderId="0" xfId="0" applyNumberFormat="1" applyFont="1" applyFill="1"/>
    <xf numFmtId="4" fontId="8" fillId="2" borderId="0" xfId="0" applyNumberFormat="1" applyFont="1" applyFill="1"/>
    <xf numFmtId="0" fontId="8" fillId="0" borderId="0" xfId="0" applyFont="1" applyFill="1"/>
    <xf numFmtId="4" fontId="12" fillId="4" borderId="1" xfId="0" applyNumberFormat="1" applyFont="1" applyFill="1" applyBorder="1" applyAlignment="1">
      <alignment horizontal="center" vertical="center"/>
    </xf>
    <xf numFmtId="165" fontId="12" fillId="4" borderId="1" xfId="0" applyNumberFormat="1" applyFont="1" applyFill="1" applyBorder="1" applyAlignment="1">
      <alignment horizontal="center" vertical="center"/>
    </xf>
    <xf numFmtId="2" fontId="12" fillId="4" borderId="1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165" fontId="11" fillId="2" borderId="1" xfId="0" applyNumberFormat="1" applyFont="1" applyFill="1" applyBorder="1" applyAlignment="1">
      <alignment horizontal="center" vertical="center"/>
    </xf>
    <xf numFmtId="165" fontId="12" fillId="3" borderId="1" xfId="0" applyNumberFormat="1" applyFont="1" applyFill="1" applyBorder="1" applyAlignment="1">
      <alignment horizontal="center" vertical="center"/>
    </xf>
    <xf numFmtId="4" fontId="12" fillId="2" borderId="0" xfId="0" applyNumberFormat="1" applyFont="1" applyFill="1" applyBorder="1" applyAlignment="1" applyProtection="1">
      <alignment horizontal="center" vertical="center"/>
      <protection hidden="1"/>
    </xf>
    <xf numFmtId="4" fontId="12" fillId="2" borderId="0" xfId="0" applyNumberFormat="1" applyFont="1" applyFill="1" applyBorder="1" applyAlignment="1">
      <alignment horizontal="center" vertical="center"/>
    </xf>
    <xf numFmtId="165" fontId="15" fillId="2" borderId="0" xfId="0" applyNumberFormat="1" applyFont="1" applyFill="1" applyBorder="1" applyAlignment="1">
      <alignment horizontal="center" vertical="center"/>
    </xf>
    <xf numFmtId="165" fontId="12" fillId="2" borderId="0" xfId="0" applyNumberFormat="1" applyFont="1" applyFill="1" applyBorder="1" applyAlignment="1">
      <alignment horizontal="center" vertical="center"/>
    </xf>
    <xf numFmtId="165" fontId="12" fillId="2" borderId="0" xfId="1" applyNumberFormat="1" applyFont="1" applyFill="1" applyBorder="1" applyAlignment="1">
      <alignment horizontal="center" vertical="center"/>
    </xf>
    <xf numFmtId="2" fontId="12" fillId="2" borderId="0" xfId="0" applyNumberFormat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 wrapText="1"/>
    </xf>
    <xf numFmtId="164" fontId="17" fillId="2" borderId="1" xfId="0" applyNumberFormat="1" applyFont="1" applyFill="1" applyBorder="1" applyAlignment="1">
      <alignment horizontal="center" vertical="center" wrapText="1"/>
    </xf>
    <xf numFmtId="10" fontId="8" fillId="0" borderId="0" xfId="0" applyNumberFormat="1" applyFont="1" applyFill="1" applyBorder="1" applyAlignment="1">
      <alignment wrapText="1"/>
    </xf>
    <xf numFmtId="165" fontId="8" fillId="0" borderId="0" xfId="0" applyNumberFormat="1" applyFont="1" applyFill="1" applyBorder="1" applyAlignment="1">
      <alignment wrapText="1"/>
    </xf>
    <xf numFmtId="2" fontId="8" fillId="0" borderId="0" xfId="0" applyNumberFormat="1" applyFont="1" applyFill="1" applyAlignment="1">
      <alignment wrapText="1"/>
    </xf>
    <xf numFmtId="0" fontId="10" fillId="0" borderId="0" xfId="0" applyFont="1" applyFill="1" applyAlignment="1">
      <alignment wrapText="1"/>
    </xf>
    <xf numFmtId="4" fontId="4" fillId="0" borderId="0" xfId="0" applyNumberFormat="1" applyFont="1" applyFill="1"/>
    <xf numFmtId="166" fontId="4" fillId="0" borderId="0" xfId="0" applyNumberFormat="1" applyFont="1" applyFill="1"/>
    <xf numFmtId="43" fontId="2" fillId="0" borderId="0" xfId="6" applyFont="1" applyFill="1" applyAlignment="1">
      <alignment wrapText="1"/>
    </xf>
    <xf numFmtId="43" fontId="2" fillId="0" borderId="0" xfId="0" applyNumberFormat="1" applyFont="1" applyFill="1" applyAlignment="1">
      <alignment wrapText="1"/>
    </xf>
    <xf numFmtId="4" fontId="13" fillId="2" borderId="0" xfId="0" applyNumberFormat="1" applyFont="1" applyFill="1" applyBorder="1" applyAlignment="1">
      <alignment horizontal="center" vertical="center"/>
    </xf>
    <xf numFmtId="10" fontId="10" fillId="0" borderId="0" xfId="0" applyNumberFormat="1" applyFont="1" applyFill="1" applyBorder="1" applyAlignment="1">
      <alignment wrapText="1"/>
    </xf>
    <xf numFmtId="2" fontId="10" fillId="0" borderId="0" xfId="0" applyNumberFormat="1" applyFont="1" applyFill="1" applyAlignment="1">
      <alignment wrapText="1"/>
    </xf>
    <xf numFmtId="4" fontId="13" fillId="2" borderId="0" xfId="0" applyNumberFormat="1" applyFont="1" applyFill="1" applyBorder="1" applyAlignment="1" applyProtection="1">
      <alignment horizontal="center" vertical="center"/>
      <protection hidden="1"/>
    </xf>
    <xf numFmtId="4" fontId="10" fillId="0" borderId="0" xfId="0" applyNumberFormat="1" applyFont="1" applyFill="1" applyAlignment="1">
      <alignment wrapText="1"/>
    </xf>
    <xf numFmtId="0" fontId="13" fillId="3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3" fillId="4" borderId="3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4" fillId="3" borderId="4" xfId="0" applyFont="1" applyFill="1" applyBorder="1" applyAlignment="1">
      <alignment horizontal="left" vertical="center" wrapText="1"/>
    </xf>
    <xf numFmtId="164" fontId="17" fillId="2" borderId="8" xfId="0" applyNumberFormat="1" applyFont="1" applyFill="1" applyBorder="1" applyAlignment="1">
      <alignment horizontal="center" vertical="center" wrapText="1"/>
    </xf>
    <xf numFmtId="164" fontId="17" fillId="2" borderId="9" xfId="0" applyNumberFormat="1" applyFont="1" applyFill="1" applyBorder="1" applyAlignment="1">
      <alignment horizontal="center" vertical="center" wrapText="1"/>
    </xf>
    <xf numFmtId="4" fontId="12" fillId="4" borderId="8" xfId="0" applyNumberFormat="1" applyFont="1" applyFill="1" applyBorder="1" applyAlignment="1">
      <alignment horizontal="center" vertical="center"/>
    </xf>
    <xf numFmtId="165" fontId="12" fillId="4" borderId="9" xfId="1" applyNumberFormat="1" applyFont="1" applyFill="1" applyBorder="1" applyAlignment="1">
      <alignment horizontal="center" vertical="center"/>
    </xf>
    <xf numFmtId="2" fontId="11" fillId="2" borderId="8" xfId="0" applyNumberFormat="1" applyFont="1" applyFill="1" applyBorder="1" applyAlignment="1">
      <alignment horizontal="center" vertical="center"/>
    </xf>
    <xf numFmtId="165" fontId="11" fillId="0" borderId="9" xfId="1" applyNumberFormat="1" applyFont="1" applyFill="1" applyBorder="1" applyAlignment="1">
      <alignment horizontal="center" vertical="center"/>
    </xf>
    <xf numFmtId="2" fontId="11" fillId="0" borderId="8" xfId="0" applyNumberFormat="1" applyFont="1" applyFill="1" applyBorder="1" applyAlignment="1">
      <alignment horizontal="center" vertical="center"/>
    </xf>
    <xf numFmtId="165" fontId="11" fillId="2" borderId="9" xfId="1" applyNumberFormat="1" applyFont="1" applyFill="1" applyBorder="1" applyAlignment="1">
      <alignment horizontal="center" vertical="center"/>
    </xf>
    <xf numFmtId="2" fontId="12" fillId="4" borderId="8" xfId="0" applyNumberFormat="1" applyFont="1" applyFill="1" applyBorder="1" applyAlignment="1">
      <alignment horizontal="center" vertical="center"/>
    </xf>
    <xf numFmtId="4" fontId="11" fillId="2" borderId="8" xfId="0" applyNumberFormat="1" applyFont="1" applyFill="1" applyBorder="1" applyAlignment="1">
      <alignment horizontal="center" vertical="center"/>
    </xf>
    <xf numFmtId="4" fontId="12" fillId="4" borderId="10" xfId="0" applyNumberFormat="1" applyFont="1" applyFill="1" applyBorder="1" applyAlignment="1" applyProtection="1">
      <alignment horizontal="center" vertical="center"/>
      <protection hidden="1"/>
    </xf>
    <xf numFmtId="165" fontId="12" fillId="3" borderId="9" xfId="1" applyNumberFormat="1" applyFont="1" applyFill="1" applyBorder="1" applyAlignment="1">
      <alignment horizontal="center" vertical="center"/>
    </xf>
    <xf numFmtId="2" fontId="12" fillId="4" borderId="11" xfId="0" applyNumberFormat="1" applyFont="1" applyFill="1" applyBorder="1" applyAlignment="1">
      <alignment horizontal="center" vertical="center"/>
    </xf>
    <xf numFmtId="165" fontId="8" fillId="0" borderId="0" xfId="0" applyNumberFormat="1" applyFont="1" applyFill="1" applyAlignment="1">
      <alignment wrapText="1"/>
    </xf>
    <xf numFmtId="165" fontId="8" fillId="2" borderId="0" xfId="0" applyNumberFormat="1" applyFont="1" applyFill="1"/>
    <xf numFmtId="165" fontId="2" fillId="2" borderId="0" xfId="0" applyNumberFormat="1" applyFont="1" applyFill="1"/>
    <xf numFmtId="165" fontId="2" fillId="0" borderId="0" xfId="0" applyNumberFormat="1" applyFont="1" applyFill="1"/>
    <xf numFmtId="4" fontId="12" fillId="4" borderId="1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center"/>
    </xf>
    <xf numFmtId="4" fontId="12" fillId="4" borderId="11" xfId="0" applyNumberFormat="1" applyFont="1" applyFill="1" applyBorder="1" applyAlignment="1" applyProtection="1">
      <alignment horizontal="center" vertical="center"/>
      <protection hidden="1"/>
    </xf>
    <xf numFmtId="4" fontId="12" fillId="4" borderId="1" xfId="0" applyNumberFormat="1" applyFont="1" applyFill="1" applyBorder="1" applyAlignment="1">
      <alignment horizontal="center" vertical="center"/>
    </xf>
    <xf numFmtId="165" fontId="12" fillId="4" borderId="1" xfId="0" applyNumberFormat="1" applyFont="1" applyFill="1" applyBorder="1" applyAlignment="1">
      <alignment horizontal="center" vertical="center"/>
    </xf>
    <xf numFmtId="2" fontId="12" fillId="4" borderId="1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165" fontId="11" fillId="2" borderId="1" xfId="0" applyNumberFormat="1" applyFont="1" applyFill="1" applyBorder="1" applyAlignment="1">
      <alignment horizontal="center" vertical="center"/>
    </xf>
    <xf numFmtId="165" fontId="12" fillId="3" borderId="1" xfId="0" applyNumberFormat="1" applyFont="1" applyFill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center"/>
    </xf>
    <xf numFmtId="165" fontId="11" fillId="4" borderId="1" xfId="0" applyNumberFormat="1" applyFont="1" applyFill="1" applyBorder="1" applyAlignment="1">
      <alignment horizontal="center" vertical="center"/>
    </xf>
    <xf numFmtId="165" fontId="12" fillId="2" borderId="1" xfId="0" applyNumberFormat="1" applyFont="1" applyFill="1" applyBorder="1" applyAlignment="1">
      <alignment horizontal="center" vertical="center"/>
    </xf>
    <xf numFmtId="4" fontId="12" fillId="4" borderId="8" xfId="0" applyNumberFormat="1" applyFont="1" applyFill="1" applyBorder="1" applyAlignment="1">
      <alignment horizontal="center" vertical="center"/>
    </xf>
    <xf numFmtId="165" fontId="12" fillId="4" borderId="9" xfId="1" applyNumberFormat="1" applyFont="1" applyFill="1" applyBorder="1" applyAlignment="1">
      <alignment horizontal="center" vertical="center"/>
    </xf>
    <xf numFmtId="2" fontId="11" fillId="2" borderId="8" xfId="0" applyNumberFormat="1" applyFont="1" applyFill="1" applyBorder="1" applyAlignment="1">
      <alignment horizontal="center" vertical="center"/>
    </xf>
    <xf numFmtId="165" fontId="11" fillId="0" borderId="9" xfId="1" applyNumberFormat="1" applyFont="1" applyFill="1" applyBorder="1" applyAlignment="1">
      <alignment horizontal="center" vertical="center"/>
    </xf>
    <xf numFmtId="2" fontId="11" fillId="0" borderId="8" xfId="0" applyNumberFormat="1" applyFont="1" applyFill="1" applyBorder="1" applyAlignment="1">
      <alignment horizontal="center" vertical="center"/>
    </xf>
    <xf numFmtId="165" fontId="11" fillId="2" borderId="9" xfId="1" applyNumberFormat="1" applyFont="1" applyFill="1" applyBorder="1" applyAlignment="1">
      <alignment horizontal="center" vertical="center"/>
    </xf>
    <xf numFmtId="2" fontId="12" fillId="4" borderId="8" xfId="0" applyNumberFormat="1" applyFont="1" applyFill="1" applyBorder="1" applyAlignment="1">
      <alignment horizontal="center" vertical="center"/>
    </xf>
    <xf numFmtId="4" fontId="11" fillId="2" borderId="8" xfId="0" applyNumberFormat="1" applyFont="1" applyFill="1" applyBorder="1" applyAlignment="1">
      <alignment horizontal="center" vertical="center"/>
    </xf>
    <xf numFmtId="165" fontId="12" fillId="2" borderId="9" xfId="1" applyNumberFormat="1" applyFont="1" applyFill="1" applyBorder="1" applyAlignment="1">
      <alignment horizontal="center" vertical="center"/>
    </xf>
    <xf numFmtId="4" fontId="12" fillId="4" borderId="11" xfId="0" applyNumberFormat="1" applyFont="1" applyFill="1" applyBorder="1" applyAlignment="1" applyProtection="1">
      <alignment horizontal="center" vertical="center"/>
      <protection hidden="1"/>
    </xf>
    <xf numFmtId="4" fontId="12" fillId="4" borderId="11" xfId="0" applyNumberFormat="1" applyFont="1" applyFill="1" applyBorder="1" applyAlignment="1">
      <alignment horizontal="center" vertical="center"/>
    </xf>
    <xf numFmtId="165" fontId="12" fillId="4" borderId="11" xfId="0" applyNumberFormat="1" applyFont="1" applyFill="1" applyBorder="1" applyAlignment="1">
      <alignment horizontal="center" vertical="center"/>
    </xf>
    <xf numFmtId="165" fontId="15" fillId="3" borderId="11" xfId="0" applyNumberFormat="1" applyFont="1" applyFill="1" applyBorder="1" applyAlignment="1">
      <alignment horizontal="center" vertical="center"/>
    </xf>
    <xf numFmtId="165" fontId="12" fillId="3" borderId="11" xfId="0" applyNumberFormat="1" applyFont="1" applyFill="1" applyBorder="1" applyAlignment="1">
      <alignment horizontal="center" vertical="center"/>
    </xf>
    <xf numFmtId="165" fontId="12" fillId="3" borderId="12" xfId="1" applyNumberFormat="1" applyFont="1" applyFill="1" applyBorder="1" applyAlignment="1">
      <alignment horizontal="center" vertical="center"/>
    </xf>
    <xf numFmtId="4" fontId="12" fillId="4" borderId="10" xfId="0" applyNumberFormat="1" applyFont="1" applyFill="1" applyBorder="1" applyAlignment="1">
      <alignment horizontal="center" vertical="center"/>
    </xf>
    <xf numFmtId="165" fontId="12" fillId="4" borderId="9" xfId="0" applyNumberFormat="1" applyFont="1" applyFill="1" applyBorder="1" applyAlignment="1">
      <alignment horizontal="center" vertical="center"/>
    </xf>
    <xf numFmtId="165" fontId="12" fillId="3" borderId="9" xfId="1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/>
    </xf>
    <xf numFmtId="165" fontId="12" fillId="3" borderId="13" xfId="0" applyNumberFormat="1" applyFont="1" applyFill="1" applyBorder="1" applyAlignment="1">
      <alignment horizontal="center" vertical="center"/>
    </xf>
    <xf numFmtId="4" fontId="12" fillId="4" borderId="14" xfId="0" applyNumberFormat="1" applyFont="1" applyFill="1" applyBorder="1" applyAlignment="1">
      <alignment horizontal="center" vertical="center"/>
    </xf>
    <xf numFmtId="165" fontId="12" fillId="4" borderId="16" xfId="1" applyNumberFormat="1" applyFont="1" applyFill="1" applyBorder="1" applyAlignment="1">
      <alignment horizontal="center" vertical="center"/>
    </xf>
    <xf numFmtId="165" fontId="11" fillId="0" borderId="16" xfId="1" applyNumberFormat="1" applyFont="1" applyFill="1" applyBorder="1" applyAlignment="1">
      <alignment horizontal="center" vertical="center"/>
    </xf>
    <xf numFmtId="165" fontId="11" fillId="2" borderId="16" xfId="1" applyNumberFormat="1" applyFont="1" applyFill="1" applyBorder="1" applyAlignment="1">
      <alignment horizontal="center" vertical="center"/>
    </xf>
    <xf numFmtId="2" fontId="12" fillId="4" borderId="18" xfId="0" applyNumberFormat="1" applyFont="1" applyFill="1" applyBorder="1" applyAlignment="1">
      <alignment horizontal="center" vertical="center"/>
    </xf>
    <xf numFmtId="2" fontId="11" fillId="2" borderId="18" xfId="0" applyNumberFormat="1" applyFont="1" applyFill="1" applyBorder="1" applyAlignment="1">
      <alignment horizontal="center" vertical="center"/>
    </xf>
    <xf numFmtId="2" fontId="11" fillId="0" borderId="18" xfId="0" applyNumberFormat="1" applyFont="1" applyFill="1" applyBorder="1" applyAlignment="1">
      <alignment horizontal="center" vertical="center"/>
    </xf>
    <xf numFmtId="4" fontId="12" fillId="4" borderId="18" xfId="0" applyNumberFormat="1" applyFont="1" applyFill="1" applyBorder="1" applyAlignment="1">
      <alignment horizontal="center" vertical="center"/>
    </xf>
    <xf numFmtId="4" fontId="11" fillId="2" borderId="18" xfId="0" applyNumberFormat="1" applyFont="1" applyFill="1" applyBorder="1" applyAlignment="1">
      <alignment horizontal="center" vertical="center"/>
    </xf>
    <xf numFmtId="4" fontId="11" fillId="0" borderId="18" xfId="0" applyNumberFormat="1" applyFont="1" applyFill="1" applyBorder="1" applyAlignment="1">
      <alignment horizontal="center" vertical="center"/>
    </xf>
    <xf numFmtId="4" fontId="12" fillId="4" borderId="9" xfId="0" applyNumberFormat="1" applyFont="1" applyFill="1" applyBorder="1" applyAlignment="1">
      <alignment horizontal="center" vertical="center"/>
    </xf>
    <xf numFmtId="4" fontId="12" fillId="4" borderId="12" xfId="0" applyNumberFormat="1" applyFont="1" applyFill="1" applyBorder="1" applyAlignment="1">
      <alignment horizontal="center" vertical="center"/>
    </xf>
    <xf numFmtId="2" fontId="18" fillId="2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</cellXfs>
  <cellStyles count="7">
    <cellStyle name="Обычный" xfId="0" builtinId="0"/>
    <cellStyle name="Обычный 4" xfId="2"/>
    <cellStyle name="Обычный 6" xfId="3"/>
    <cellStyle name="Обычный 7" xfId="4"/>
    <cellStyle name="Обычный 8" xfId="5"/>
    <cellStyle name="Процентный" xfId="1" builtinId="5"/>
    <cellStyle name="Финансовый" xfId="6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I102"/>
  <sheetViews>
    <sheetView tabSelected="1" topLeftCell="A56" zoomScale="75" zoomScaleNormal="75" zoomScaleSheetLayoutView="80" workbookViewId="0">
      <pane xSplit="1" topLeftCell="B1" activePane="topRight" state="frozen"/>
      <selection pane="topRight" activeCell="Q106" sqref="Q106"/>
    </sheetView>
  </sheetViews>
  <sheetFormatPr defaultColWidth="9.140625" defaultRowHeight="15" outlineLevelRow="1" x14ac:dyDescent="0.25"/>
  <cols>
    <col min="1" max="1" width="37.28515625" style="3" customWidth="1"/>
    <col min="2" max="2" width="10" style="4" bestFit="1" customWidth="1"/>
    <col min="3" max="4" width="10" style="1" bestFit="1" customWidth="1"/>
    <col min="5" max="5" width="10.5703125" style="6" customWidth="1"/>
    <col min="6" max="6" width="9.42578125" style="6" hidden="1" customWidth="1"/>
    <col min="7" max="7" width="11" style="6" hidden="1" customWidth="1"/>
    <col min="8" max="8" width="10.5703125" style="7" customWidth="1"/>
    <col min="9" max="9" width="11" style="7" customWidth="1"/>
    <col min="10" max="10" width="10.85546875" style="7" bestFit="1" customWidth="1"/>
    <col min="11" max="11" width="10" style="8" bestFit="1" customWidth="1"/>
    <col min="12" max="12" width="10" style="9" bestFit="1" customWidth="1"/>
    <col min="13" max="13" width="10" style="6" bestFit="1" customWidth="1"/>
    <col min="14" max="14" width="10" style="6" customWidth="1"/>
    <col min="15" max="15" width="8.85546875" style="6" hidden="1" customWidth="1"/>
    <col min="16" max="16" width="11.42578125" style="6" hidden="1" customWidth="1"/>
    <col min="17" max="17" width="11.28515625" style="7" customWidth="1"/>
    <col min="18" max="19" width="11.85546875" style="7" bestFit="1" customWidth="1"/>
    <col min="20" max="20" width="10" style="8" customWidth="1"/>
    <col min="21" max="21" width="10" style="9" customWidth="1"/>
    <col min="22" max="23" width="10" style="6" customWidth="1"/>
    <col min="24" max="24" width="11.28515625" style="7" customWidth="1"/>
    <col min="25" max="25" width="11.42578125" style="7" customWidth="1"/>
    <col min="26" max="26" width="11" style="7" customWidth="1"/>
    <col min="27" max="27" width="10" style="8" bestFit="1" customWidth="1"/>
    <col min="28" max="28" width="10" style="9" bestFit="1" customWidth="1"/>
    <col min="29" max="30" width="10" style="6" bestFit="1" customWidth="1"/>
    <col min="31" max="31" width="8.7109375" style="6" hidden="1" customWidth="1"/>
    <col min="32" max="32" width="11.28515625" style="6" hidden="1" customWidth="1"/>
    <col min="33" max="33" width="11.42578125" style="7" customWidth="1"/>
    <col min="34" max="35" width="10.85546875" style="2" bestFit="1" customWidth="1"/>
    <col min="36" max="16384" width="9.140625" style="2"/>
  </cols>
  <sheetData>
    <row r="1" spans="1:35" ht="18.75" customHeight="1" outlineLevel="1" x14ac:dyDescent="0.3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</row>
    <row r="2" spans="1:35" ht="20.25" outlineLevel="1" x14ac:dyDescent="0.3">
      <c r="A2" s="124" t="s">
        <v>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</row>
    <row r="3" spans="1:35" ht="20.25" outlineLevel="1" x14ac:dyDescent="0.3">
      <c r="A3" s="124" t="s">
        <v>76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</row>
    <row r="4" spans="1:35" ht="15.75" outlineLevel="1" thickBot="1" x14ac:dyDescent="0.3">
      <c r="A4" s="12"/>
      <c r="B4" s="13"/>
      <c r="C4" s="14"/>
      <c r="D4" s="14"/>
      <c r="E4" s="15"/>
      <c r="F4" s="15"/>
      <c r="G4" s="15"/>
      <c r="H4" s="16"/>
      <c r="I4" s="16"/>
      <c r="J4" s="16"/>
      <c r="K4" s="17"/>
      <c r="L4" s="18"/>
      <c r="M4" s="15"/>
      <c r="N4" s="15"/>
      <c r="O4" s="15"/>
      <c r="P4" s="15"/>
      <c r="Q4" s="16"/>
      <c r="R4" s="16"/>
      <c r="S4" s="16"/>
      <c r="T4" s="17"/>
      <c r="U4" s="18"/>
      <c r="V4" s="15"/>
      <c r="W4" s="15"/>
      <c r="X4" s="16"/>
      <c r="Y4" s="16"/>
      <c r="Z4" s="16"/>
      <c r="AA4" s="17"/>
      <c r="AB4" s="18"/>
      <c r="AC4" s="15"/>
      <c r="AD4" s="15"/>
      <c r="AE4" s="15"/>
      <c r="AF4" s="15"/>
      <c r="AG4" s="16"/>
      <c r="AH4" s="19"/>
      <c r="AI4" s="19"/>
    </row>
    <row r="5" spans="1:35" s="5" customFormat="1" ht="18" x14ac:dyDescent="0.25">
      <c r="A5" s="125" t="s">
        <v>2</v>
      </c>
      <c r="B5" s="127" t="s">
        <v>3</v>
      </c>
      <c r="C5" s="128"/>
      <c r="D5" s="128"/>
      <c r="E5" s="128"/>
      <c r="F5" s="128"/>
      <c r="G5" s="128"/>
      <c r="H5" s="128"/>
      <c r="I5" s="128"/>
      <c r="J5" s="129"/>
      <c r="K5" s="127" t="s">
        <v>4</v>
      </c>
      <c r="L5" s="128"/>
      <c r="M5" s="128"/>
      <c r="N5" s="128"/>
      <c r="O5" s="128"/>
      <c r="P5" s="128"/>
      <c r="Q5" s="128"/>
      <c r="R5" s="128"/>
      <c r="S5" s="130"/>
      <c r="T5" s="127" t="s">
        <v>5</v>
      </c>
      <c r="U5" s="128"/>
      <c r="V5" s="128"/>
      <c r="W5" s="128"/>
      <c r="X5" s="128"/>
      <c r="Y5" s="128"/>
      <c r="Z5" s="129"/>
      <c r="AA5" s="131" t="s">
        <v>6</v>
      </c>
      <c r="AB5" s="128"/>
      <c r="AC5" s="128"/>
      <c r="AD5" s="128"/>
      <c r="AE5" s="128"/>
      <c r="AF5" s="128"/>
      <c r="AG5" s="128"/>
      <c r="AH5" s="128"/>
      <c r="AI5" s="129"/>
    </row>
    <row r="6" spans="1:35" s="5" customFormat="1" ht="31.5" customHeight="1" x14ac:dyDescent="0.25">
      <c r="A6" s="126"/>
      <c r="B6" s="54">
        <v>44193</v>
      </c>
      <c r="C6" s="35">
        <v>44256</v>
      </c>
      <c r="D6" s="35">
        <v>44277</v>
      </c>
      <c r="E6" s="35">
        <v>44284</v>
      </c>
      <c r="F6" s="35"/>
      <c r="G6" s="35"/>
      <c r="H6" s="35" t="s">
        <v>77</v>
      </c>
      <c r="I6" s="35" t="s">
        <v>78</v>
      </c>
      <c r="J6" s="55" t="s">
        <v>79</v>
      </c>
      <c r="K6" s="54">
        <v>44193</v>
      </c>
      <c r="L6" s="35">
        <v>44256</v>
      </c>
      <c r="M6" s="35">
        <v>44277</v>
      </c>
      <c r="N6" s="35">
        <v>44284</v>
      </c>
      <c r="O6" s="35"/>
      <c r="P6" s="35"/>
      <c r="Q6" s="35" t="s">
        <v>77</v>
      </c>
      <c r="R6" s="35" t="s">
        <v>78</v>
      </c>
      <c r="S6" s="55" t="s">
        <v>79</v>
      </c>
      <c r="T6" s="54">
        <v>44193</v>
      </c>
      <c r="U6" s="35">
        <v>44256</v>
      </c>
      <c r="V6" s="35">
        <v>44277</v>
      </c>
      <c r="W6" s="35">
        <v>44284</v>
      </c>
      <c r="X6" s="35" t="s">
        <v>77</v>
      </c>
      <c r="Y6" s="35" t="s">
        <v>78</v>
      </c>
      <c r="Z6" s="55" t="s">
        <v>79</v>
      </c>
      <c r="AA6" s="54">
        <v>44193</v>
      </c>
      <c r="AB6" s="35">
        <v>44256</v>
      </c>
      <c r="AC6" s="35">
        <v>44277</v>
      </c>
      <c r="AD6" s="35">
        <v>44284</v>
      </c>
      <c r="AE6" s="35"/>
      <c r="AF6" s="35"/>
      <c r="AG6" s="35" t="s">
        <v>77</v>
      </c>
      <c r="AH6" s="35" t="s">
        <v>78</v>
      </c>
      <c r="AI6" s="55" t="s">
        <v>79</v>
      </c>
    </row>
    <row r="7" spans="1:35" s="10" customFormat="1" ht="18" x14ac:dyDescent="0.25">
      <c r="A7" s="49" t="s">
        <v>7</v>
      </c>
      <c r="B7" s="56">
        <f>AVERAGE(B8:B10)</f>
        <v>45.05</v>
      </c>
      <c r="C7" s="71">
        <v>46</v>
      </c>
      <c r="D7" s="76">
        <v>46.25</v>
      </c>
      <c r="E7" s="76">
        <f>AVERAGE(E8:E10)</f>
        <v>46.25</v>
      </c>
      <c r="F7" s="76">
        <f>E7-D7</f>
        <v>0</v>
      </c>
      <c r="G7" s="77">
        <f>H7-100%</f>
        <v>0</v>
      </c>
      <c r="H7" s="77">
        <f>E7/D7</f>
        <v>1</v>
      </c>
      <c r="I7" s="77">
        <f>E7/C7</f>
        <v>1.0054347826086956</v>
      </c>
      <c r="J7" s="88">
        <f>E7/B7</f>
        <v>1.0266370699223086</v>
      </c>
      <c r="K7" s="87">
        <f>AVERAGE(K8:K10)</f>
        <v>43.5</v>
      </c>
      <c r="L7" s="76">
        <v>44.5</v>
      </c>
      <c r="M7" s="76">
        <v>44.75</v>
      </c>
      <c r="N7" s="76">
        <f>AVERAGE(N8:N10)</f>
        <v>44.75</v>
      </c>
      <c r="O7" s="76">
        <f>N7-M7</f>
        <v>0</v>
      </c>
      <c r="P7" s="77">
        <f>Q7-100%</f>
        <v>0</v>
      </c>
      <c r="Q7" s="77">
        <f>N7/M7</f>
        <v>1</v>
      </c>
      <c r="R7" s="77">
        <f>N7/L7</f>
        <v>1.0056179775280898</v>
      </c>
      <c r="S7" s="111">
        <f>N7/K7</f>
        <v>1.0287356321839081</v>
      </c>
      <c r="T7" s="87"/>
      <c r="U7" s="76"/>
      <c r="V7" s="76"/>
      <c r="W7" s="76"/>
      <c r="X7" s="77"/>
      <c r="Y7" s="77"/>
      <c r="Z7" s="88"/>
      <c r="AA7" s="114">
        <f>AVERAGE(AA8:AA10)</f>
        <v>50.5</v>
      </c>
      <c r="AB7" s="78">
        <v>51</v>
      </c>
      <c r="AC7" s="78">
        <v>51.25</v>
      </c>
      <c r="AD7" s="78">
        <f>AVERAGE(AD8:AD10)</f>
        <v>51.25</v>
      </c>
      <c r="AE7" s="78">
        <f>AD7-AC7</f>
        <v>0</v>
      </c>
      <c r="AF7" s="77">
        <f>AG7-100%</f>
        <v>0</v>
      </c>
      <c r="AG7" s="77">
        <f>AD7/AC7</f>
        <v>1</v>
      </c>
      <c r="AH7" s="77">
        <f>AD7/AB7</f>
        <v>1.0049019607843137</v>
      </c>
      <c r="AI7" s="104">
        <f>AD7/AA7</f>
        <v>1.0148514851485149</v>
      </c>
    </row>
    <row r="8" spans="1:35" s="5" customFormat="1" ht="36.75" customHeight="1" outlineLevel="1" x14ac:dyDescent="0.25">
      <c r="A8" s="50" t="s">
        <v>34</v>
      </c>
      <c r="B8" s="58">
        <v>44.5</v>
      </c>
      <c r="C8" s="73">
        <v>45.5</v>
      </c>
      <c r="D8" s="80">
        <v>46</v>
      </c>
      <c r="E8" s="80">
        <v>46</v>
      </c>
      <c r="F8" s="76">
        <f>E8-D8</f>
        <v>0</v>
      </c>
      <c r="G8" s="77">
        <f t="shared" ref="G8:G71" si="0">H8-100%</f>
        <v>0</v>
      </c>
      <c r="H8" s="81">
        <f>E8/D8</f>
        <v>1</v>
      </c>
      <c r="I8" s="81">
        <f>E8/C8</f>
        <v>1.0109890109890109</v>
      </c>
      <c r="J8" s="90">
        <f>E8/B8</f>
        <v>1.0337078651685394</v>
      </c>
      <c r="K8" s="89">
        <v>43</v>
      </c>
      <c r="L8" s="80">
        <v>44</v>
      </c>
      <c r="M8" s="80">
        <v>44.5</v>
      </c>
      <c r="N8" s="80">
        <v>44.5</v>
      </c>
      <c r="O8" s="76">
        <f t="shared" ref="O8:O73" si="1">N8-M8</f>
        <v>0</v>
      </c>
      <c r="P8" s="77">
        <f t="shared" ref="P8:P71" si="2">Q8-100%</f>
        <v>0</v>
      </c>
      <c r="Q8" s="81">
        <f>N8/M8</f>
        <v>1</v>
      </c>
      <c r="R8" s="81">
        <f>N8/L8</f>
        <v>1.0113636363636365</v>
      </c>
      <c r="S8" s="112">
        <f>N8/K8</f>
        <v>1.0348837209302326</v>
      </c>
      <c r="T8" s="89"/>
      <c r="U8" s="80"/>
      <c r="V8" s="80"/>
      <c r="W8" s="80"/>
      <c r="X8" s="81"/>
      <c r="Y8" s="81"/>
      <c r="Z8" s="90"/>
      <c r="AA8" s="115">
        <v>50</v>
      </c>
      <c r="AB8" s="80">
        <v>50.5</v>
      </c>
      <c r="AC8" s="80">
        <v>51</v>
      </c>
      <c r="AD8" s="80">
        <v>51</v>
      </c>
      <c r="AE8" s="78">
        <f>AD8-AC8</f>
        <v>0</v>
      </c>
      <c r="AF8" s="77">
        <f t="shared" ref="AF8:AF71" si="3">AG8-100%</f>
        <v>0</v>
      </c>
      <c r="AG8" s="81">
        <f>AD8/AC8</f>
        <v>1</v>
      </c>
      <c r="AH8" s="81">
        <f>AD8/AB8</f>
        <v>1.0099009900990099</v>
      </c>
      <c r="AI8" s="90">
        <f>AD8/AA8</f>
        <v>1.02</v>
      </c>
    </row>
    <row r="9" spans="1:35" s="5" customFormat="1" ht="36" outlineLevel="1" x14ac:dyDescent="0.25">
      <c r="A9" s="50" t="s">
        <v>35</v>
      </c>
      <c r="B9" s="60">
        <v>45.6</v>
      </c>
      <c r="C9" s="72">
        <v>46.5</v>
      </c>
      <c r="D9" s="79">
        <v>46.5</v>
      </c>
      <c r="E9" s="79">
        <v>46.5</v>
      </c>
      <c r="F9" s="76">
        <f>E9-D9</f>
        <v>0</v>
      </c>
      <c r="G9" s="77">
        <f t="shared" si="0"/>
        <v>0</v>
      </c>
      <c r="H9" s="81">
        <f>E9/D9</f>
        <v>1</v>
      </c>
      <c r="I9" s="81">
        <f>E9/C9</f>
        <v>1</v>
      </c>
      <c r="J9" s="90">
        <f>E9/B9</f>
        <v>1.0197368421052631</v>
      </c>
      <c r="K9" s="91">
        <v>44</v>
      </c>
      <c r="L9" s="79">
        <v>45</v>
      </c>
      <c r="M9" s="79">
        <v>45</v>
      </c>
      <c r="N9" s="79">
        <v>45</v>
      </c>
      <c r="O9" s="76">
        <f t="shared" si="1"/>
        <v>0</v>
      </c>
      <c r="P9" s="77">
        <f t="shared" si="2"/>
        <v>0</v>
      </c>
      <c r="Q9" s="81">
        <f>N9/M9</f>
        <v>1</v>
      </c>
      <c r="R9" s="81">
        <f>N9/L9</f>
        <v>1</v>
      </c>
      <c r="S9" s="112">
        <f>N9/K9</f>
        <v>1.0227272727272727</v>
      </c>
      <c r="T9" s="91"/>
      <c r="U9" s="79"/>
      <c r="V9" s="79"/>
      <c r="W9" s="79"/>
      <c r="X9" s="81"/>
      <c r="Y9" s="81"/>
      <c r="Z9" s="90"/>
      <c r="AA9" s="116">
        <v>51</v>
      </c>
      <c r="AB9" s="79">
        <v>51.5</v>
      </c>
      <c r="AC9" s="79">
        <v>51.5</v>
      </c>
      <c r="AD9" s="79">
        <v>51.5</v>
      </c>
      <c r="AE9" s="78">
        <f>AD9-AC9</f>
        <v>0</v>
      </c>
      <c r="AF9" s="77">
        <f t="shared" si="3"/>
        <v>0</v>
      </c>
      <c r="AG9" s="81">
        <f>AD9/AC9</f>
        <v>1</v>
      </c>
      <c r="AH9" s="81">
        <f>AD9/AB9</f>
        <v>1</v>
      </c>
      <c r="AI9" s="90">
        <f>AD9/AA9</f>
        <v>1.0098039215686274</v>
      </c>
    </row>
    <row r="10" spans="1:35" s="5" customFormat="1" ht="36" outlineLevel="1" x14ac:dyDescent="0.25">
      <c r="A10" s="50" t="s">
        <v>53</v>
      </c>
      <c r="B10" s="58"/>
      <c r="C10" s="73"/>
      <c r="D10" s="80"/>
      <c r="E10" s="122"/>
      <c r="F10" s="76">
        <f>E10-D10</f>
        <v>0</v>
      </c>
      <c r="G10" s="77">
        <f>H10-100%</f>
        <v>-1</v>
      </c>
      <c r="H10" s="82"/>
      <c r="I10" s="82"/>
      <c r="J10" s="92"/>
      <c r="K10" s="89"/>
      <c r="L10" s="80"/>
      <c r="M10" s="80"/>
      <c r="N10" s="122"/>
      <c r="O10" s="76">
        <f t="shared" si="1"/>
        <v>0</v>
      </c>
      <c r="P10" s="77">
        <f t="shared" si="2"/>
        <v>-1</v>
      </c>
      <c r="Q10" s="82"/>
      <c r="R10" s="82"/>
      <c r="S10" s="113"/>
      <c r="T10" s="89"/>
      <c r="U10" s="80"/>
      <c r="V10" s="80"/>
      <c r="W10" s="80"/>
      <c r="X10" s="82"/>
      <c r="Y10" s="82"/>
      <c r="Z10" s="92"/>
      <c r="AA10" s="115"/>
      <c r="AB10" s="80"/>
      <c r="AC10" s="80"/>
      <c r="AD10" s="122"/>
      <c r="AE10" s="78">
        <f t="shared" ref="AE10:AE16" si="4">AD10-AC10</f>
        <v>0</v>
      </c>
      <c r="AF10" s="77">
        <f t="shared" si="3"/>
        <v>-1</v>
      </c>
      <c r="AG10" s="82"/>
      <c r="AH10" s="82"/>
      <c r="AI10" s="92"/>
    </row>
    <row r="11" spans="1:35" s="11" customFormat="1" ht="18" x14ac:dyDescent="0.25">
      <c r="A11" s="51" t="s">
        <v>8</v>
      </c>
      <c r="B11" s="56">
        <f>AVERAGE(B12:B14)</f>
        <v>46.529999999999994</v>
      </c>
      <c r="C11" s="71">
        <v>48.393333333333338</v>
      </c>
      <c r="D11" s="20">
        <v>47.243333333333332</v>
      </c>
      <c r="E11" s="76">
        <f>AVERAGE(E12:E14)</f>
        <v>47.313333333333333</v>
      </c>
      <c r="F11" s="76">
        <f t="shared" ref="F11:F73" si="5">E11-D11</f>
        <v>7.0000000000000284E-2</v>
      </c>
      <c r="G11" s="77">
        <f t="shared" si="0"/>
        <v>1.4816905383474577E-3</v>
      </c>
      <c r="H11" s="77">
        <f t="shared" ref="H11:H16" si="6">E11/D11</f>
        <v>1.0014816905383475</v>
      </c>
      <c r="I11" s="77">
        <f t="shared" ref="I11:I16" si="7">E11/C11</f>
        <v>0.97768287642926011</v>
      </c>
      <c r="J11" s="88">
        <f t="shared" ref="J11:J16" si="8">E11/B11</f>
        <v>1.0168350168350169</v>
      </c>
      <c r="K11" s="87">
        <f>AVERAGE(K12:K14)</f>
        <v>45.106666666666662</v>
      </c>
      <c r="L11" s="76">
        <v>46.916666666666664</v>
      </c>
      <c r="M11" s="76">
        <v>45.766666666666673</v>
      </c>
      <c r="N11" s="76">
        <f>AVERAGE(N12:N14)</f>
        <v>45.833333333333336</v>
      </c>
      <c r="O11" s="76">
        <f>N11-M11</f>
        <v>6.6666666666662877E-2</v>
      </c>
      <c r="P11" s="77">
        <f t="shared" si="2"/>
        <v>1.4566642388929019E-3</v>
      </c>
      <c r="Q11" s="77">
        <f t="shared" ref="Q11:Q16" si="9">N11/M11</f>
        <v>1.0014566642388929</v>
      </c>
      <c r="R11" s="77">
        <f>N11/L11</f>
        <v>0.97690941385435182</v>
      </c>
      <c r="S11" s="111">
        <f t="shared" ref="S11:S16" si="10">N11/K11</f>
        <v>1.0161099615725688</v>
      </c>
      <c r="T11" s="87"/>
      <c r="U11" s="76"/>
      <c r="V11" s="76"/>
      <c r="W11" s="76"/>
      <c r="X11" s="77"/>
      <c r="Y11" s="77"/>
      <c r="Z11" s="88"/>
      <c r="AA11" s="114">
        <f>AVERAGE(AA12:AA14)</f>
        <v>51.49</v>
      </c>
      <c r="AB11" s="78">
        <v>52.360000000000007</v>
      </c>
      <c r="AC11" s="78">
        <v>52.476666666666667</v>
      </c>
      <c r="AD11" s="78">
        <f>AVERAGE(AD12:AD14)</f>
        <v>52.56</v>
      </c>
      <c r="AE11" s="78">
        <f t="shared" si="4"/>
        <v>8.3333333333335702E-2</v>
      </c>
      <c r="AF11" s="77">
        <f t="shared" si="3"/>
        <v>1.5880073683542939E-3</v>
      </c>
      <c r="AG11" s="77">
        <f t="shared" ref="AG11:AG16" si="11">AD11/AC11</f>
        <v>1.0015880073683543</v>
      </c>
      <c r="AH11" s="77">
        <f t="shared" ref="AH11:AH16" si="12">AD11/AB11</f>
        <v>1.0038197097020625</v>
      </c>
      <c r="AI11" s="57">
        <f t="shared" ref="AI11:AI16" si="13">AD11/AA11</f>
        <v>1.0207807341231308</v>
      </c>
    </row>
    <row r="12" spans="1:35" s="5" customFormat="1" ht="36" outlineLevel="1" x14ac:dyDescent="0.25">
      <c r="A12" s="50" t="s">
        <v>58</v>
      </c>
      <c r="B12" s="58">
        <v>45.8</v>
      </c>
      <c r="C12" s="73">
        <v>46.4</v>
      </c>
      <c r="D12" s="24">
        <v>46.7</v>
      </c>
      <c r="E12" s="80">
        <v>46.7</v>
      </c>
      <c r="F12" s="76">
        <f t="shared" si="5"/>
        <v>0</v>
      </c>
      <c r="G12" s="77">
        <f t="shared" si="0"/>
        <v>0</v>
      </c>
      <c r="H12" s="81">
        <f t="shared" si="6"/>
        <v>1</v>
      </c>
      <c r="I12" s="81">
        <f t="shared" si="7"/>
        <v>1.0064655172413794</v>
      </c>
      <c r="J12" s="90">
        <f t="shared" si="8"/>
        <v>1.0196506550218343</v>
      </c>
      <c r="K12" s="89">
        <v>44.4</v>
      </c>
      <c r="L12" s="80">
        <v>45</v>
      </c>
      <c r="M12" s="80">
        <v>45.3</v>
      </c>
      <c r="N12" s="80">
        <v>45.3</v>
      </c>
      <c r="O12" s="76">
        <f t="shared" si="1"/>
        <v>0</v>
      </c>
      <c r="P12" s="77">
        <f t="shared" si="2"/>
        <v>0</v>
      </c>
      <c r="Q12" s="81">
        <f t="shared" si="9"/>
        <v>1</v>
      </c>
      <c r="R12" s="81">
        <f t="shared" ref="R12:R16" si="14">N12/L12</f>
        <v>1.0066666666666666</v>
      </c>
      <c r="S12" s="112">
        <f t="shared" si="10"/>
        <v>1.0202702702702702</v>
      </c>
      <c r="T12" s="89"/>
      <c r="U12" s="80"/>
      <c r="V12" s="80"/>
      <c r="W12" s="80"/>
      <c r="X12" s="81"/>
      <c r="Y12" s="81"/>
      <c r="Z12" s="90"/>
      <c r="AA12" s="115">
        <v>51.8</v>
      </c>
      <c r="AB12" s="80">
        <v>52.5</v>
      </c>
      <c r="AC12" s="80">
        <v>52.8</v>
      </c>
      <c r="AD12" s="80">
        <v>52.8</v>
      </c>
      <c r="AE12" s="78">
        <f t="shared" si="4"/>
        <v>0</v>
      </c>
      <c r="AF12" s="77">
        <f t="shared" si="3"/>
        <v>0</v>
      </c>
      <c r="AG12" s="81">
        <f t="shared" si="11"/>
        <v>1</v>
      </c>
      <c r="AH12" s="81">
        <f t="shared" si="12"/>
        <v>1.0057142857142856</v>
      </c>
      <c r="AI12" s="59">
        <f t="shared" si="13"/>
        <v>1.0193050193050193</v>
      </c>
    </row>
    <row r="13" spans="1:35" s="5" customFormat="1" ht="36" outlineLevel="1" x14ac:dyDescent="0.25">
      <c r="A13" s="50" t="s">
        <v>35</v>
      </c>
      <c r="B13" s="60">
        <v>47.99</v>
      </c>
      <c r="C13" s="72">
        <v>48.38</v>
      </c>
      <c r="D13" s="23">
        <v>48.43</v>
      </c>
      <c r="E13" s="79">
        <v>48.64</v>
      </c>
      <c r="F13" s="76">
        <f>E13-D13</f>
        <v>0.21000000000000085</v>
      </c>
      <c r="G13" s="77">
        <f>H13-100%</f>
        <v>4.3361552756555621E-3</v>
      </c>
      <c r="H13" s="81">
        <f t="shared" si="6"/>
        <v>1.0043361552756556</v>
      </c>
      <c r="I13" s="81">
        <f t="shared" si="7"/>
        <v>1.0053741215378256</v>
      </c>
      <c r="J13" s="90">
        <f t="shared" si="8"/>
        <v>1.0135444884350906</v>
      </c>
      <c r="K13" s="91">
        <v>46.62</v>
      </c>
      <c r="L13" s="79">
        <v>47.05</v>
      </c>
      <c r="M13" s="79">
        <v>47.1</v>
      </c>
      <c r="N13" s="79">
        <v>47.3</v>
      </c>
      <c r="O13" s="76">
        <f t="shared" si="1"/>
        <v>0.19999999999999574</v>
      </c>
      <c r="P13" s="77">
        <f t="shared" si="2"/>
        <v>4.2462845010615702E-3</v>
      </c>
      <c r="Q13" s="81">
        <f t="shared" si="9"/>
        <v>1.0042462845010616</v>
      </c>
      <c r="R13" s="81">
        <f t="shared" si="14"/>
        <v>1.0053134962805526</v>
      </c>
      <c r="S13" s="112">
        <f t="shared" si="10"/>
        <v>1.0145860145860146</v>
      </c>
      <c r="T13" s="91"/>
      <c r="U13" s="79"/>
      <c r="V13" s="79"/>
      <c r="W13" s="79"/>
      <c r="X13" s="81"/>
      <c r="Y13" s="81"/>
      <c r="Z13" s="90"/>
      <c r="AA13" s="116">
        <v>52.77</v>
      </c>
      <c r="AB13" s="79">
        <v>53.18</v>
      </c>
      <c r="AC13" s="79">
        <v>53.23</v>
      </c>
      <c r="AD13" s="79">
        <v>53.48</v>
      </c>
      <c r="AE13" s="78">
        <f t="shared" si="4"/>
        <v>0.25</v>
      </c>
      <c r="AF13" s="77">
        <f t="shared" si="3"/>
        <v>4.6965996618448802E-3</v>
      </c>
      <c r="AG13" s="81">
        <f t="shared" si="11"/>
        <v>1.0046965996618449</v>
      </c>
      <c r="AH13" s="81">
        <f t="shared" si="12"/>
        <v>1.0056412185031967</v>
      </c>
      <c r="AI13" s="59">
        <f t="shared" si="13"/>
        <v>1.013454614364222</v>
      </c>
    </row>
    <row r="14" spans="1:35" s="5" customFormat="1" ht="36" outlineLevel="1" x14ac:dyDescent="0.25">
      <c r="A14" s="50" t="s">
        <v>36</v>
      </c>
      <c r="B14" s="58">
        <v>45.8</v>
      </c>
      <c r="C14" s="73">
        <v>50.4</v>
      </c>
      <c r="D14" s="24">
        <v>46.6</v>
      </c>
      <c r="E14" s="80">
        <v>46.6</v>
      </c>
      <c r="F14" s="76">
        <f t="shared" si="5"/>
        <v>0</v>
      </c>
      <c r="G14" s="77">
        <f t="shared" si="0"/>
        <v>0</v>
      </c>
      <c r="H14" s="82">
        <f t="shared" si="6"/>
        <v>1</v>
      </c>
      <c r="I14" s="82">
        <f t="shared" si="7"/>
        <v>0.92460317460317465</v>
      </c>
      <c r="J14" s="92">
        <f t="shared" si="8"/>
        <v>1.017467248908297</v>
      </c>
      <c r="K14" s="89">
        <v>44.3</v>
      </c>
      <c r="L14" s="80">
        <v>48.7</v>
      </c>
      <c r="M14" s="80">
        <v>44.9</v>
      </c>
      <c r="N14" s="80">
        <v>44.9</v>
      </c>
      <c r="O14" s="76">
        <f t="shared" si="1"/>
        <v>0</v>
      </c>
      <c r="P14" s="77">
        <f t="shared" si="2"/>
        <v>0</v>
      </c>
      <c r="Q14" s="81">
        <f t="shared" ref="Q14" si="15">N14/M14</f>
        <v>1</v>
      </c>
      <c r="R14" s="81">
        <f t="shared" ref="R14" si="16">N14/L14</f>
        <v>0.92197125256673507</v>
      </c>
      <c r="S14" s="112">
        <f t="shared" ref="S14" si="17">N14/K14</f>
        <v>1.0135440180586908</v>
      </c>
      <c r="T14" s="89"/>
      <c r="U14" s="80"/>
      <c r="V14" s="80"/>
      <c r="W14" s="80"/>
      <c r="X14" s="82"/>
      <c r="Y14" s="82"/>
      <c r="Z14" s="92"/>
      <c r="AA14" s="115">
        <v>49.9</v>
      </c>
      <c r="AB14" s="80">
        <v>51.4</v>
      </c>
      <c r="AC14" s="80">
        <v>51.4</v>
      </c>
      <c r="AD14" s="80">
        <v>51.4</v>
      </c>
      <c r="AE14" s="78">
        <f t="shared" si="4"/>
        <v>0</v>
      </c>
      <c r="AF14" s="77">
        <f t="shared" si="3"/>
        <v>0</v>
      </c>
      <c r="AG14" s="82">
        <f t="shared" si="11"/>
        <v>1</v>
      </c>
      <c r="AH14" s="82">
        <f t="shared" si="12"/>
        <v>1</v>
      </c>
      <c r="AI14" s="61">
        <f t="shared" si="13"/>
        <v>1.0300601202404809</v>
      </c>
    </row>
    <row r="15" spans="1:35" s="10" customFormat="1" ht="18" x14ac:dyDescent="0.25">
      <c r="A15" s="51" t="s">
        <v>9</v>
      </c>
      <c r="B15" s="56">
        <f>AVERAGE(B16:B25)</f>
        <v>47.942857142857136</v>
      </c>
      <c r="C15" s="71">
        <v>51.785714285714285</v>
      </c>
      <c r="D15" s="76">
        <v>53.18571428571429</v>
      </c>
      <c r="E15" s="76">
        <f>AVERAGE(E16:E25)</f>
        <v>53.328571428571429</v>
      </c>
      <c r="F15" s="76">
        <f t="shared" si="5"/>
        <v>0.1428571428571388</v>
      </c>
      <c r="G15" s="77">
        <f t="shared" si="0"/>
        <v>2.686005909212863E-3</v>
      </c>
      <c r="H15" s="77">
        <f t="shared" si="6"/>
        <v>1.0026860059092129</v>
      </c>
      <c r="I15" s="77">
        <f t="shared" si="7"/>
        <v>1.0297931034482759</v>
      </c>
      <c r="J15" s="88">
        <f t="shared" si="8"/>
        <v>1.112336114421931</v>
      </c>
      <c r="K15" s="87">
        <f>AVERAGE(K16:K25)</f>
        <v>45.492857142857147</v>
      </c>
      <c r="L15" s="76">
        <v>48.792857142857137</v>
      </c>
      <c r="M15" s="76">
        <v>50.149999999999991</v>
      </c>
      <c r="N15" s="76">
        <f>AVERAGE(N16:N25)</f>
        <v>50.292857142857137</v>
      </c>
      <c r="O15" s="76">
        <f t="shared" si="1"/>
        <v>0.1428571428571459</v>
      </c>
      <c r="P15" s="77">
        <f t="shared" si="2"/>
        <v>2.848597065945091E-3</v>
      </c>
      <c r="Q15" s="77">
        <f>N15/M15</f>
        <v>1.0028485970659451</v>
      </c>
      <c r="R15" s="77">
        <f t="shared" si="14"/>
        <v>1.0307422046552481</v>
      </c>
      <c r="S15" s="111">
        <f t="shared" si="10"/>
        <v>1.105511069241639</v>
      </c>
      <c r="T15" s="87"/>
      <c r="U15" s="76"/>
      <c r="V15" s="76"/>
      <c r="W15" s="76"/>
      <c r="X15" s="77"/>
      <c r="Y15" s="77"/>
      <c r="Z15" s="88"/>
      <c r="AA15" s="114">
        <f>AVERAGE(AA16:AA25)</f>
        <v>52.192857142857143</v>
      </c>
      <c r="AB15" s="78">
        <v>53.721428571428575</v>
      </c>
      <c r="AC15" s="78">
        <v>53.721428571428575</v>
      </c>
      <c r="AD15" s="76">
        <f>AVERAGE(AD16:AD25)</f>
        <v>53.76428571428572</v>
      </c>
      <c r="AE15" s="78">
        <f t="shared" si="4"/>
        <v>4.2857142857144481E-2</v>
      </c>
      <c r="AF15" s="77">
        <f t="shared" si="3"/>
        <v>7.9776625448757521E-4</v>
      </c>
      <c r="AG15" s="77">
        <f t="shared" si="11"/>
        <v>1.0007977662544876</v>
      </c>
      <c r="AH15" s="77">
        <f t="shared" si="12"/>
        <v>1.0007977662544876</v>
      </c>
      <c r="AI15" s="65">
        <f t="shared" si="13"/>
        <v>1.0301081155056795</v>
      </c>
    </row>
    <row r="16" spans="1:35" s="5" customFormat="1" ht="18" outlineLevel="1" x14ac:dyDescent="0.25">
      <c r="A16" s="50" t="s">
        <v>49</v>
      </c>
      <c r="B16" s="58">
        <v>48.5</v>
      </c>
      <c r="C16" s="73">
        <v>50</v>
      </c>
      <c r="D16" s="80">
        <v>50</v>
      </c>
      <c r="E16" s="80">
        <v>51</v>
      </c>
      <c r="F16" s="76">
        <f t="shared" si="5"/>
        <v>1</v>
      </c>
      <c r="G16" s="77">
        <f t="shared" si="0"/>
        <v>2.0000000000000018E-2</v>
      </c>
      <c r="H16" s="81">
        <f t="shared" si="6"/>
        <v>1.02</v>
      </c>
      <c r="I16" s="81">
        <f t="shared" si="7"/>
        <v>1.02</v>
      </c>
      <c r="J16" s="90">
        <f t="shared" si="8"/>
        <v>1.0515463917525774</v>
      </c>
      <c r="K16" s="89">
        <v>46.5</v>
      </c>
      <c r="L16" s="80">
        <v>48</v>
      </c>
      <c r="M16" s="80">
        <v>48</v>
      </c>
      <c r="N16" s="80">
        <v>49</v>
      </c>
      <c r="O16" s="76">
        <f t="shared" si="1"/>
        <v>1</v>
      </c>
      <c r="P16" s="77">
        <f t="shared" si="2"/>
        <v>2.0833333333333259E-2</v>
      </c>
      <c r="Q16" s="81">
        <f t="shared" si="9"/>
        <v>1.0208333333333333</v>
      </c>
      <c r="R16" s="81">
        <f t="shared" si="14"/>
        <v>1.0208333333333333</v>
      </c>
      <c r="S16" s="112">
        <f t="shared" si="10"/>
        <v>1.053763440860215</v>
      </c>
      <c r="T16" s="89"/>
      <c r="U16" s="80"/>
      <c r="V16" s="80"/>
      <c r="W16" s="80"/>
      <c r="X16" s="81"/>
      <c r="Y16" s="81"/>
      <c r="Z16" s="90"/>
      <c r="AA16" s="115">
        <v>54</v>
      </c>
      <c r="AB16" s="80">
        <v>54</v>
      </c>
      <c r="AC16" s="80">
        <v>54</v>
      </c>
      <c r="AD16" s="80">
        <v>54.3</v>
      </c>
      <c r="AE16" s="78">
        <f t="shared" si="4"/>
        <v>0.29999999999999716</v>
      </c>
      <c r="AF16" s="77">
        <f t="shared" si="3"/>
        <v>5.5555555555555358E-3</v>
      </c>
      <c r="AG16" s="81">
        <f t="shared" si="11"/>
        <v>1.0055555555555555</v>
      </c>
      <c r="AH16" s="81">
        <f t="shared" si="12"/>
        <v>1.0055555555555555</v>
      </c>
      <c r="AI16" s="59">
        <f t="shared" si="13"/>
        <v>1.0055555555555555</v>
      </c>
    </row>
    <row r="17" spans="1:35" s="5" customFormat="1" ht="18" outlineLevel="1" x14ac:dyDescent="0.25">
      <c r="A17" s="50" t="s">
        <v>51</v>
      </c>
      <c r="B17" s="58"/>
      <c r="C17" s="73"/>
      <c r="D17" s="80"/>
      <c r="E17" s="80"/>
      <c r="F17" s="76"/>
      <c r="G17" s="77">
        <f t="shared" si="0"/>
        <v>-1</v>
      </c>
      <c r="H17" s="81"/>
      <c r="I17" s="81"/>
      <c r="J17" s="90"/>
      <c r="K17" s="89"/>
      <c r="L17" s="80"/>
      <c r="M17" s="80"/>
      <c r="N17" s="80"/>
      <c r="O17" s="76"/>
      <c r="P17" s="77">
        <f t="shared" si="2"/>
        <v>-1</v>
      </c>
      <c r="Q17" s="81"/>
      <c r="R17" s="81"/>
      <c r="S17" s="112"/>
      <c r="T17" s="89"/>
      <c r="U17" s="80"/>
      <c r="V17" s="80"/>
      <c r="W17" s="80"/>
      <c r="X17" s="81"/>
      <c r="Y17" s="81"/>
      <c r="Z17" s="90"/>
      <c r="AA17" s="115"/>
      <c r="AB17" s="80"/>
      <c r="AC17" s="80"/>
      <c r="AD17" s="80"/>
      <c r="AE17" s="78"/>
      <c r="AF17" s="77">
        <f t="shared" si="3"/>
        <v>-1</v>
      </c>
      <c r="AG17" s="81"/>
      <c r="AH17" s="81"/>
      <c r="AI17" s="59"/>
    </row>
    <row r="18" spans="1:35" s="5" customFormat="1" ht="20.25" customHeight="1" outlineLevel="1" x14ac:dyDescent="0.25">
      <c r="A18" s="50" t="s">
        <v>50</v>
      </c>
      <c r="B18" s="58">
        <v>48.3</v>
      </c>
      <c r="C18" s="73">
        <v>53.9</v>
      </c>
      <c r="D18" s="80">
        <v>56.3</v>
      </c>
      <c r="E18" s="80">
        <v>56.3</v>
      </c>
      <c r="F18" s="76">
        <f t="shared" si="5"/>
        <v>0</v>
      </c>
      <c r="G18" s="77">
        <f t="shared" si="0"/>
        <v>0</v>
      </c>
      <c r="H18" s="82">
        <f>E18/D18</f>
        <v>1</v>
      </c>
      <c r="I18" s="82">
        <f>E18/C18</f>
        <v>1.0445269016697587</v>
      </c>
      <c r="J18" s="92">
        <f>E18/B18</f>
        <v>1.165631469979296</v>
      </c>
      <c r="K18" s="89">
        <v>45.7</v>
      </c>
      <c r="L18" s="80">
        <v>49.8</v>
      </c>
      <c r="M18" s="80">
        <v>52.1</v>
      </c>
      <c r="N18" s="80">
        <v>52.1</v>
      </c>
      <c r="O18" s="76">
        <f t="shared" si="1"/>
        <v>0</v>
      </c>
      <c r="P18" s="77">
        <f t="shared" si="2"/>
        <v>0</v>
      </c>
      <c r="Q18" s="82">
        <f>N18/M18</f>
        <v>1</v>
      </c>
      <c r="R18" s="82">
        <f>N18/L18</f>
        <v>1.0461847389558234</v>
      </c>
      <c r="S18" s="113">
        <f>N18/K18</f>
        <v>1.1400437636761487</v>
      </c>
      <c r="T18" s="89"/>
      <c r="U18" s="80"/>
      <c r="V18" s="80"/>
      <c r="W18" s="80"/>
      <c r="X18" s="82"/>
      <c r="Y18" s="82"/>
      <c r="Z18" s="92"/>
      <c r="AA18" s="115">
        <v>50.9</v>
      </c>
      <c r="AB18" s="80">
        <v>52.9</v>
      </c>
      <c r="AC18" s="80">
        <v>52.9</v>
      </c>
      <c r="AD18" s="80">
        <v>52.9</v>
      </c>
      <c r="AE18" s="78">
        <f>AD18-AC18</f>
        <v>0</v>
      </c>
      <c r="AF18" s="77">
        <f t="shared" si="3"/>
        <v>0</v>
      </c>
      <c r="AG18" s="82">
        <f>AD18/AC18</f>
        <v>1</v>
      </c>
      <c r="AH18" s="82">
        <f>AD18/AB18</f>
        <v>1</v>
      </c>
      <c r="AI18" s="61">
        <f>AD18/AA18</f>
        <v>1.0392927308447937</v>
      </c>
    </row>
    <row r="19" spans="1:35" s="5" customFormat="1" ht="20.25" customHeight="1" outlineLevel="1" x14ac:dyDescent="0.25">
      <c r="A19" s="50" t="s">
        <v>47</v>
      </c>
      <c r="B19" s="58">
        <v>45.9</v>
      </c>
      <c r="C19" s="73">
        <v>53.9</v>
      </c>
      <c r="D19" s="80">
        <v>56.3</v>
      </c>
      <c r="E19" s="80">
        <v>56.3</v>
      </c>
      <c r="F19" s="76">
        <f t="shared" si="5"/>
        <v>0</v>
      </c>
      <c r="G19" s="77">
        <f t="shared" si="0"/>
        <v>0</v>
      </c>
      <c r="H19" s="82">
        <f>E19/D19</f>
        <v>1</v>
      </c>
      <c r="I19" s="82">
        <f>E19/C19</f>
        <v>1.0445269016697587</v>
      </c>
      <c r="J19" s="92">
        <f t="shared" ref="J19:J20" si="18">E19/B19</f>
        <v>1.2265795206971677</v>
      </c>
      <c r="K19" s="89">
        <v>43.7</v>
      </c>
      <c r="L19" s="80">
        <v>49.8</v>
      </c>
      <c r="M19" s="80">
        <v>52.1</v>
      </c>
      <c r="N19" s="80">
        <v>52.1</v>
      </c>
      <c r="O19" s="76">
        <f t="shared" si="1"/>
        <v>0</v>
      </c>
      <c r="P19" s="77">
        <f t="shared" si="2"/>
        <v>0</v>
      </c>
      <c r="Q19" s="82">
        <f>N19/M19</f>
        <v>1</v>
      </c>
      <c r="R19" s="82">
        <f>N19/L19</f>
        <v>1.0461847389558234</v>
      </c>
      <c r="S19" s="113">
        <f t="shared" ref="S19:S20" si="19">N19/K19</f>
        <v>1.1922196796338673</v>
      </c>
      <c r="T19" s="89"/>
      <c r="U19" s="80"/>
      <c r="V19" s="80"/>
      <c r="W19" s="80"/>
      <c r="X19" s="82"/>
      <c r="Y19" s="82"/>
      <c r="Z19" s="92"/>
      <c r="AA19" s="115">
        <v>50.9</v>
      </c>
      <c r="AB19" s="80">
        <v>52.9</v>
      </c>
      <c r="AC19" s="80">
        <v>52.9</v>
      </c>
      <c r="AD19" s="80">
        <v>52.9</v>
      </c>
      <c r="AE19" s="78">
        <f t="shared" ref="AE19:AE20" si="20">AD19-AC19</f>
        <v>0</v>
      </c>
      <c r="AF19" s="77">
        <f t="shared" si="3"/>
        <v>0</v>
      </c>
      <c r="AG19" s="82">
        <f>AD19/AC19</f>
        <v>1</v>
      </c>
      <c r="AH19" s="82">
        <f>AD19/AB19</f>
        <v>1</v>
      </c>
      <c r="AI19" s="61">
        <f t="shared" ref="AI19:AI20" si="21">AD19/AA19</f>
        <v>1.0392927308447937</v>
      </c>
    </row>
    <row r="20" spans="1:35" s="5" customFormat="1" ht="20.25" customHeight="1" outlineLevel="1" x14ac:dyDescent="0.25">
      <c r="A20" s="50" t="s">
        <v>48</v>
      </c>
      <c r="B20" s="58">
        <v>45.9</v>
      </c>
      <c r="C20" s="73">
        <v>53.9</v>
      </c>
      <c r="D20" s="80">
        <v>56.3</v>
      </c>
      <c r="E20" s="80">
        <v>56.3</v>
      </c>
      <c r="F20" s="76">
        <f t="shared" si="5"/>
        <v>0</v>
      </c>
      <c r="G20" s="77">
        <f t="shared" si="0"/>
        <v>0</v>
      </c>
      <c r="H20" s="82">
        <f>E20/D20</f>
        <v>1</v>
      </c>
      <c r="I20" s="82">
        <f>E20/C20</f>
        <v>1.0445269016697587</v>
      </c>
      <c r="J20" s="92">
        <f t="shared" si="18"/>
        <v>1.2265795206971677</v>
      </c>
      <c r="K20" s="89">
        <v>43.7</v>
      </c>
      <c r="L20" s="80">
        <v>49.8</v>
      </c>
      <c r="M20" s="80">
        <v>52.1</v>
      </c>
      <c r="N20" s="80">
        <v>52.1</v>
      </c>
      <c r="O20" s="76">
        <f t="shared" si="1"/>
        <v>0</v>
      </c>
      <c r="P20" s="77">
        <f t="shared" si="2"/>
        <v>0</v>
      </c>
      <c r="Q20" s="82">
        <f>N20/M20</f>
        <v>1</v>
      </c>
      <c r="R20" s="82">
        <f>N20/L20</f>
        <v>1.0461847389558234</v>
      </c>
      <c r="S20" s="113">
        <f t="shared" si="19"/>
        <v>1.1922196796338673</v>
      </c>
      <c r="T20" s="89"/>
      <c r="U20" s="80"/>
      <c r="V20" s="80"/>
      <c r="W20" s="80"/>
      <c r="X20" s="82"/>
      <c r="Y20" s="82"/>
      <c r="Z20" s="92"/>
      <c r="AA20" s="115">
        <v>50.9</v>
      </c>
      <c r="AB20" s="80">
        <v>52.9</v>
      </c>
      <c r="AC20" s="80">
        <v>52.9</v>
      </c>
      <c r="AD20" s="80">
        <v>52.9</v>
      </c>
      <c r="AE20" s="78">
        <f t="shared" si="20"/>
        <v>0</v>
      </c>
      <c r="AF20" s="77">
        <f t="shared" si="3"/>
        <v>0</v>
      </c>
      <c r="AG20" s="82">
        <f>AD20/AC20</f>
        <v>1</v>
      </c>
      <c r="AH20" s="82">
        <f>AD20/AB20</f>
        <v>1</v>
      </c>
      <c r="AI20" s="61">
        <f t="shared" si="21"/>
        <v>1.0392927308447937</v>
      </c>
    </row>
    <row r="21" spans="1:35" s="5" customFormat="1" ht="18" outlineLevel="1" x14ac:dyDescent="0.25">
      <c r="A21" s="50" t="s">
        <v>10</v>
      </c>
      <c r="B21" s="58">
        <v>52.6</v>
      </c>
      <c r="C21" s="73">
        <v>52.6</v>
      </c>
      <c r="D21" s="80">
        <v>53.6</v>
      </c>
      <c r="E21" s="80">
        <v>53.6</v>
      </c>
      <c r="F21" s="76">
        <f t="shared" si="5"/>
        <v>0</v>
      </c>
      <c r="G21" s="77">
        <f t="shared" si="0"/>
        <v>0</v>
      </c>
      <c r="H21" s="82">
        <f>E21/D21</f>
        <v>1</v>
      </c>
      <c r="I21" s="82">
        <f>E21/C21</f>
        <v>1.0190114068441065</v>
      </c>
      <c r="J21" s="92">
        <f>E21/B21</f>
        <v>1.0190114068441065</v>
      </c>
      <c r="K21" s="89">
        <v>48.7</v>
      </c>
      <c r="L21" s="80">
        <v>50.3</v>
      </c>
      <c r="M21" s="80">
        <v>51.3</v>
      </c>
      <c r="N21" s="80">
        <v>51.3</v>
      </c>
      <c r="O21" s="76">
        <f t="shared" si="1"/>
        <v>0</v>
      </c>
      <c r="P21" s="77">
        <f t="shared" si="2"/>
        <v>0</v>
      </c>
      <c r="Q21" s="82">
        <f>N21/M21</f>
        <v>1</v>
      </c>
      <c r="R21" s="82">
        <f>N21/L21</f>
        <v>1.0198807157057654</v>
      </c>
      <c r="S21" s="113">
        <f>N21/K21</f>
        <v>1.0533880903490758</v>
      </c>
      <c r="T21" s="89"/>
      <c r="U21" s="80"/>
      <c r="V21" s="80"/>
      <c r="W21" s="80"/>
      <c r="X21" s="82"/>
      <c r="Y21" s="82"/>
      <c r="Z21" s="92"/>
      <c r="AA21" s="115">
        <v>54.9</v>
      </c>
      <c r="AB21" s="80">
        <v>56.6</v>
      </c>
      <c r="AC21" s="80">
        <v>56.6</v>
      </c>
      <c r="AD21" s="80">
        <v>56.6</v>
      </c>
      <c r="AE21" s="78">
        <f>AD21-AC21</f>
        <v>0</v>
      </c>
      <c r="AF21" s="77">
        <f t="shared" si="3"/>
        <v>0</v>
      </c>
      <c r="AG21" s="82">
        <f>AD21/AC21</f>
        <v>1</v>
      </c>
      <c r="AH21" s="82">
        <f>AD21/AB21</f>
        <v>1</v>
      </c>
      <c r="AI21" s="61">
        <f>AD21/AA21</f>
        <v>1.0309653916211294</v>
      </c>
    </row>
    <row r="22" spans="1:35" s="5" customFormat="1" ht="18.75" customHeight="1" outlineLevel="1" x14ac:dyDescent="0.25">
      <c r="A22" s="50" t="s">
        <v>11</v>
      </c>
      <c r="B22" s="58"/>
      <c r="C22" s="73"/>
      <c r="D22" s="80"/>
      <c r="E22" s="80"/>
      <c r="F22" s="76">
        <f t="shared" si="5"/>
        <v>0</v>
      </c>
      <c r="G22" s="77">
        <f t="shared" si="0"/>
        <v>-1</v>
      </c>
      <c r="H22" s="82"/>
      <c r="I22" s="82"/>
      <c r="J22" s="92"/>
      <c r="K22" s="89"/>
      <c r="L22" s="80"/>
      <c r="M22" s="80"/>
      <c r="N22" s="80"/>
      <c r="O22" s="76">
        <f t="shared" si="1"/>
        <v>0</v>
      </c>
      <c r="P22" s="77">
        <f t="shared" si="2"/>
        <v>-1</v>
      </c>
      <c r="Q22" s="82"/>
      <c r="R22" s="82"/>
      <c r="S22" s="113"/>
      <c r="T22" s="89"/>
      <c r="U22" s="80"/>
      <c r="V22" s="80"/>
      <c r="W22" s="80"/>
      <c r="X22" s="82"/>
      <c r="Y22" s="82"/>
      <c r="Z22" s="92"/>
      <c r="AA22" s="115"/>
      <c r="AB22" s="80"/>
      <c r="AC22" s="80"/>
      <c r="AD22" s="80"/>
      <c r="AE22" s="78">
        <f>AD22-AC22</f>
        <v>0</v>
      </c>
      <c r="AF22" s="77">
        <f t="shared" si="3"/>
        <v>-1</v>
      </c>
      <c r="AG22" s="82"/>
      <c r="AH22" s="82"/>
      <c r="AI22" s="61"/>
    </row>
    <row r="23" spans="1:35" s="5" customFormat="1" ht="36" outlineLevel="1" x14ac:dyDescent="0.25">
      <c r="A23" s="50" t="s">
        <v>67</v>
      </c>
      <c r="B23" s="58"/>
      <c r="C23" s="73"/>
      <c r="D23" s="80"/>
      <c r="E23" s="80"/>
      <c r="F23" s="76"/>
      <c r="G23" s="77">
        <f t="shared" si="0"/>
        <v>-1</v>
      </c>
      <c r="H23" s="82"/>
      <c r="I23" s="82"/>
      <c r="J23" s="92"/>
      <c r="K23" s="89"/>
      <c r="L23" s="80"/>
      <c r="M23" s="80"/>
      <c r="N23" s="80"/>
      <c r="O23" s="76"/>
      <c r="P23" s="77">
        <f t="shared" si="2"/>
        <v>-1</v>
      </c>
      <c r="Q23" s="82"/>
      <c r="R23" s="82"/>
      <c r="S23" s="113"/>
      <c r="T23" s="89"/>
      <c r="U23" s="80"/>
      <c r="V23" s="80"/>
      <c r="W23" s="80"/>
      <c r="X23" s="82"/>
      <c r="Y23" s="82"/>
      <c r="Z23" s="92"/>
      <c r="AA23" s="115"/>
      <c r="AB23" s="80"/>
      <c r="AC23" s="80"/>
      <c r="AD23" s="80"/>
      <c r="AE23" s="78"/>
      <c r="AF23" s="77">
        <f t="shared" si="3"/>
        <v>-1</v>
      </c>
      <c r="AG23" s="82"/>
      <c r="AH23" s="82"/>
      <c r="AI23" s="61"/>
    </row>
    <row r="24" spans="1:35" s="5" customFormat="1" ht="18" outlineLevel="1" x14ac:dyDescent="0.25">
      <c r="A24" s="50" t="s">
        <v>50</v>
      </c>
      <c r="B24" s="58">
        <v>48.4</v>
      </c>
      <c r="C24" s="73">
        <v>50.3</v>
      </c>
      <c r="D24" s="80">
        <v>51.1</v>
      </c>
      <c r="E24" s="80">
        <v>51.1</v>
      </c>
      <c r="F24" s="76">
        <f t="shared" si="5"/>
        <v>0</v>
      </c>
      <c r="G24" s="77">
        <f t="shared" si="0"/>
        <v>0</v>
      </c>
      <c r="H24" s="82">
        <f t="shared" ref="H24:H29" si="22">E24/D24</f>
        <v>1</v>
      </c>
      <c r="I24" s="82">
        <f t="shared" ref="I24:I29" si="23">E24/C24</f>
        <v>1.0159045725646123</v>
      </c>
      <c r="J24" s="92">
        <f>E24/B24</f>
        <v>1.0557851239669422</v>
      </c>
      <c r="K24" s="89">
        <v>46.1</v>
      </c>
      <c r="L24" s="80">
        <v>47.95</v>
      </c>
      <c r="M24" s="80">
        <v>48.75</v>
      </c>
      <c r="N24" s="80">
        <v>48.75</v>
      </c>
      <c r="O24" s="76">
        <f t="shared" si="1"/>
        <v>0</v>
      </c>
      <c r="P24" s="77">
        <f t="shared" si="2"/>
        <v>0</v>
      </c>
      <c r="Q24" s="82">
        <f t="shared" ref="Q24:Q29" si="24">N24/M24</f>
        <v>1</v>
      </c>
      <c r="R24" s="82">
        <f t="shared" ref="R24:R29" si="25">N24/L24</f>
        <v>1.0166840458811262</v>
      </c>
      <c r="S24" s="113">
        <f>N24/K24</f>
        <v>1.0574837310195226</v>
      </c>
      <c r="T24" s="89"/>
      <c r="U24" s="80"/>
      <c r="V24" s="80"/>
      <c r="W24" s="80"/>
      <c r="X24" s="82"/>
      <c r="Y24" s="82"/>
      <c r="Z24" s="92"/>
      <c r="AA24" s="115">
        <v>52.85</v>
      </c>
      <c r="AB24" s="80">
        <v>54.35</v>
      </c>
      <c r="AC24" s="80">
        <v>54.35</v>
      </c>
      <c r="AD24" s="80">
        <v>54.35</v>
      </c>
      <c r="AE24" s="78">
        <f t="shared" ref="AE24:AE30" si="26">AD24-AC24</f>
        <v>0</v>
      </c>
      <c r="AF24" s="77">
        <f t="shared" si="3"/>
        <v>0</v>
      </c>
      <c r="AG24" s="82">
        <f t="shared" ref="AG24:AG29" si="27">AD24/AC24</f>
        <v>1</v>
      </c>
      <c r="AH24" s="82">
        <f t="shared" ref="AH24:AH29" si="28">AD24/AB24</f>
        <v>1</v>
      </c>
      <c r="AI24" s="61">
        <f>AD24/AA24</f>
        <v>1.0283822138126775</v>
      </c>
    </row>
    <row r="25" spans="1:35" s="5" customFormat="1" ht="18" outlineLevel="1" x14ac:dyDescent="0.25">
      <c r="A25" s="50" t="s">
        <v>47</v>
      </c>
      <c r="B25" s="58">
        <v>46</v>
      </c>
      <c r="C25" s="73">
        <v>47.9</v>
      </c>
      <c r="D25" s="80">
        <v>48.7</v>
      </c>
      <c r="E25" s="80">
        <v>48.7</v>
      </c>
      <c r="F25" s="76">
        <f t="shared" si="5"/>
        <v>0</v>
      </c>
      <c r="G25" s="77">
        <f t="shared" si="0"/>
        <v>0</v>
      </c>
      <c r="H25" s="82">
        <f t="shared" si="22"/>
        <v>1</v>
      </c>
      <c r="I25" s="82">
        <f t="shared" si="23"/>
        <v>1.0167014613778707</v>
      </c>
      <c r="J25" s="92">
        <f>E25/B25</f>
        <v>1.058695652173913</v>
      </c>
      <c r="K25" s="89">
        <v>44.05</v>
      </c>
      <c r="L25" s="80">
        <v>45.9</v>
      </c>
      <c r="M25" s="80">
        <v>46.7</v>
      </c>
      <c r="N25" s="80">
        <v>46.7</v>
      </c>
      <c r="O25" s="76">
        <f t="shared" si="1"/>
        <v>0</v>
      </c>
      <c r="P25" s="77">
        <f t="shared" si="2"/>
        <v>0</v>
      </c>
      <c r="Q25" s="82">
        <f t="shared" si="24"/>
        <v>1</v>
      </c>
      <c r="R25" s="82">
        <f t="shared" si="25"/>
        <v>1.0174291938997821</v>
      </c>
      <c r="S25" s="113">
        <f>N25/K25</f>
        <v>1.0601589103291715</v>
      </c>
      <c r="T25" s="89"/>
      <c r="U25" s="80"/>
      <c r="V25" s="80"/>
      <c r="W25" s="80"/>
      <c r="X25" s="82"/>
      <c r="Y25" s="82"/>
      <c r="Z25" s="92"/>
      <c r="AA25" s="115">
        <v>50.9</v>
      </c>
      <c r="AB25" s="80">
        <v>52.4</v>
      </c>
      <c r="AC25" s="80">
        <v>52.4</v>
      </c>
      <c r="AD25" s="80">
        <v>52.4</v>
      </c>
      <c r="AE25" s="78">
        <f t="shared" si="26"/>
        <v>0</v>
      </c>
      <c r="AF25" s="77">
        <f t="shared" si="3"/>
        <v>0</v>
      </c>
      <c r="AG25" s="82">
        <f t="shared" si="27"/>
        <v>1</v>
      </c>
      <c r="AH25" s="82">
        <f t="shared" si="28"/>
        <v>1</v>
      </c>
      <c r="AI25" s="61">
        <f>AD25/AA25</f>
        <v>1.0294695481335954</v>
      </c>
    </row>
    <row r="26" spans="1:35" s="10" customFormat="1" ht="18" x14ac:dyDescent="0.25">
      <c r="A26" s="51" t="s">
        <v>12</v>
      </c>
      <c r="B26" s="56">
        <f>AVERAGE(B27:B29,B30)</f>
        <v>44.656666666666666</v>
      </c>
      <c r="C26" s="71">
        <v>45.386666666666663</v>
      </c>
      <c r="D26" s="20">
        <v>45.870000000000005</v>
      </c>
      <c r="E26" s="76">
        <f>AVERAGE(E27:E29,E30)</f>
        <v>45.936666666666667</v>
      </c>
      <c r="F26" s="76">
        <f>E26-D26</f>
        <v>6.6666666666662877E-2</v>
      </c>
      <c r="G26" s="77">
        <f>H26-100%</f>
        <v>1.453382748346721E-3</v>
      </c>
      <c r="H26" s="77">
        <f>E26/D26</f>
        <v>1.0014533827483467</v>
      </c>
      <c r="I26" s="77">
        <f t="shared" si="23"/>
        <v>1.0121180963572269</v>
      </c>
      <c r="J26" s="88">
        <f t="shared" ref="J26:J31" si="29">E26/B26</f>
        <v>1.0286631335373591</v>
      </c>
      <c r="K26" s="87">
        <f>AVERAGE(K27:K29,K30)</f>
        <v>42.716666666666669</v>
      </c>
      <c r="L26" s="76">
        <v>43.876666666666665</v>
      </c>
      <c r="M26" s="76">
        <v>44.393333333333338</v>
      </c>
      <c r="N26" s="76">
        <f>AVERAGE(N27:N29,N30)</f>
        <v>44.46</v>
      </c>
      <c r="O26" s="76">
        <f t="shared" si="1"/>
        <v>6.6666666666662877E-2</v>
      </c>
      <c r="P26" s="77">
        <f t="shared" si="2"/>
        <v>1.5017269860337912E-3</v>
      </c>
      <c r="Q26" s="77">
        <f t="shared" si="24"/>
        <v>1.0015017269860338</v>
      </c>
      <c r="R26" s="77">
        <f t="shared" si="25"/>
        <v>1.0132948416014587</v>
      </c>
      <c r="S26" s="111">
        <f t="shared" ref="S26:S31" si="30">N26/K26</f>
        <v>1.0408115489660554</v>
      </c>
      <c r="T26" s="87"/>
      <c r="U26" s="76"/>
      <c r="V26" s="76"/>
      <c r="W26" s="76"/>
      <c r="X26" s="77"/>
      <c r="Y26" s="77"/>
      <c r="Z26" s="103"/>
      <c r="AA26" s="117">
        <f>AVERAGE(AA27:AA29,AA30)</f>
        <v>52.45333333333334</v>
      </c>
      <c r="AB26" s="76">
        <v>53.006666666666661</v>
      </c>
      <c r="AC26" s="76">
        <v>53.19</v>
      </c>
      <c r="AD26" s="76">
        <f>AVERAGE(AD27:AD29,AD30)</f>
        <v>53.19</v>
      </c>
      <c r="AE26" s="78">
        <f>AD26-AC26</f>
        <v>0</v>
      </c>
      <c r="AF26" s="77">
        <f t="shared" si="3"/>
        <v>0</v>
      </c>
      <c r="AG26" s="77">
        <f>AD26/AC26</f>
        <v>1</v>
      </c>
      <c r="AH26" s="27">
        <f t="shared" si="28"/>
        <v>1.0034586844422086</v>
      </c>
      <c r="AI26" s="65">
        <f t="shared" ref="AI26:AI31" si="31">AD26/AA26</f>
        <v>1.0140442297915606</v>
      </c>
    </row>
    <row r="27" spans="1:35" s="5" customFormat="1" ht="18" outlineLevel="1" x14ac:dyDescent="0.25">
      <c r="A27" s="50" t="s">
        <v>42</v>
      </c>
      <c r="B27" s="58">
        <v>43.95</v>
      </c>
      <c r="C27" s="73">
        <v>44.75</v>
      </c>
      <c r="D27" s="24">
        <v>45.15</v>
      </c>
      <c r="E27" s="80">
        <v>45.35</v>
      </c>
      <c r="F27" s="76">
        <f t="shared" si="5"/>
        <v>0.20000000000000284</v>
      </c>
      <c r="G27" s="77">
        <f t="shared" si="0"/>
        <v>4.4296788482836025E-3</v>
      </c>
      <c r="H27" s="81">
        <f t="shared" si="22"/>
        <v>1.0044296788482836</v>
      </c>
      <c r="I27" s="81">
        <f t="shared" si="23"/>
        <v>1.0134078212290503</v>
      </c>
      <c r="J27" s="90">
        <f t="shared" si="29"/>
        <v>1.0318543799772468</v>
      </c>
      <c r="K27" s="89">
        <v>42.1</v>
      </c>
      <c r="L27" s="80">
        <v>43.65</v>
      </c>
      <c r="M27" s="80">
        <v>44.15</v>
      </c>
      <c r="N27" s="80">
        <v>44.35</v>
      </c>
      <c r="O27" s="76">
        <f t="shared" si="1"/>
        <v>0.20000000000000284</v>
      </c>
      <c r="P27" s="77">
        <f t="shared" si="2"/>
        <v>4.5300113250283935E-3</v>
      </c>
      <c r="Q27" s="81">
        <f t="shared" si="24"/>
        <v>1.0045300113250284</v>
      </c>
      <c r="R27" s="81">
        <f t="shared" si="25"/>
        <v>1.0160366552119131</v>
      </c>
      <c r="S27" s="112">
        <f t="shared" si="30"/>
        <v>1.0534441805225654</v>
      </c>
      <c r="T27" s="89"/>
      <c r="U27" s="80"/>
      <c r="V27" s="80"/>
      <c r="W27" s="80"/>
      <c r="X27" s="81"/>
      <c r="Y27" s="81"/>
      <c r="Z27" s="90"/>
      <c r="AA27" s="115">
        <v>52.15</v>
      </c>
      <c r="AB27" s="80">
        <v>52.9</v>
      </c>
      <c r="AC27" s="80">
        <v>52.9</v>
      </c>
      <c r="AD27" s="80">
        <v>52.9</v>
      </c>
      <c r="AE27" s="78">
        <f t="shared" si="26"/>
        <v>0</v>
      </c>
      <c r="AF27" s="77">
        <f t="shared" si="3"/>
        <v>0</v>
      </c>
      <c r="AG27" s="81">
        <f t="shared" si="27"/>
        <v>1</v>
      </c>
      <c r="AH27" s="25">
        <f t="shared" si="28"/>
        <v>1</v>
      </c>
      <c r="AI27" s="59">
        <f t="shared" si="31"/>
        <v>1.0143815915627996</v>
      </c>
    </row>
    <row r="28" spans="1:35" s="5" customFormat="1" ht="37.15" customHeight="1" outlineLevel="1" x14ac:dyDescent="0.25">
      <c r="A28" s="50" t="s">
        <v>37</v>
      </c>
      <c r="B28" s="58"/>
      <c r="C28" s="73"/>
      <c r="D28" s="24"/>
      <c r="E28" s="80"/>
      <c r="F28" s="76">
        <f t="shared" si="5"/>
        <v>0</v>
      </c>
      <c r="G28" s="77">
        <f t="shared" si="0"/>
        <v>-1</v>
      </c>
      <c r="H28" s="82"/>
      <c r="I28" s="82"/>
      <c r="J28" s="92"/>
      <c r="K28" s="89"/>
      <c r="L28" s="80"/>
      <c r="M28" s="80"/>
      <c r="N28" s="80"/>
      <c r="O28" s="76">
        <f t="shared" si="1"/>
        <v>0</v>
      </c>
      <c r="P28" s="77">
        <f t="shared" si="2"/>
        <v>-1</v>
      </c>
      <c r="Q28" s="82"/>
      <c r="R28" s="82"/>
      <c r="S28" s="113"/>
      <c r="T28" s="89"/>
      <c r="U28" s="80"/>
      <c r="V28" s="80"/>
      <c r="W28" s="80"/>
      <c r="X28" s="82"/>
      <c r="Y28" s="82"/>
      <c r="Z28" s="92"/>
      <c r="AA28" s="115"/>
      <c r="AB28" s="80"/>
      <c r="AC28" s="80"/>
      <c r="AD28" s="80"/>
      <c r="AE28" s="78">
        <f t="shared" si="26"/>
        <v>0</v>
      </c>
      <c r="AF28" s="77">
        <f t="shared" si="3"/>
        <v>-1</v>
      </c>
      <c r="AG28" s="82"/>
      <c r="AH28" s="26"/>
      <c r="AI28" s="61"/>
    </row>
    <row r="29" spans="1:35" s="5" customFormat="1" ht="36" outlineLevel="1" x14ac:dyDescent="0.25">
      <c r="A29" s="50" t="s">
        <v>13</v>
      </c>
      <c r="B29" s="58">
        <v>47.52</v>
      </c>
      <c r="C29" s="73">
        <v>47.91</v>
      </c>
      <c r="D29" s="24">
        <v>47.96</v>
      </c>
      <c r="E29" s="80">
        <v>47.96</v>
      </c>
      <c r="F29" s="76">
        <f>E29-D29</f>
        <v>0</v>
      </c>
      <c r="G29" s="77">
        <f t="shared" si="0"/>
        <v>0</v>
      </c>
      <c r="H29" s="82">
        <f t="shared" si="22"/>
        <v>1</v>
      </c>
      <c r="I29" s="82">
        <f t="shared" si="23"/>
        <v>1.0010436234606555</v>
      </c>
      <c r="J29" s="92">
        <f t="shared" si="29"/>
        <v>1.0092592592592593</v>
      </c>
      <c r="K29" s="89">
        <v>45.05</v>
      </c>
      <c r="L29" s="80">
        <v>45.48</v>
      </c>
      <c r="M29" s="80">
        <v>45.53</v>
      </c>
      <c r="N29" s="80">
        <v>45.53</v>
      </c>
      <c r="O29" s="76">
        <f>N29-M29</f>
        <v>0</v>
      </c>
      <c r="P29" s="77">
        <f t="shared" si="2"/>
        <v>0</v>
      </c>
      <c r="Q29" s="82">
        <f t="shared" si="24"/>
        <v>1</v>
      </c>
      <c r="R29" s="82">
        <f t="shared" si="25"/>
        <v>1.0010993843447671</v>
      </c>
      <c r="S29" s="113">
        <f t="shared" si="30"/>
        <v>1.0106548279689236</v>
      </c>
      <c r="T29" s="89"/>
      <c r="U29" s="80"/>
      <c r="V29" s="80"/>
      <c r="W29" s="80"/>
      <c r="X29" s="82"/>
      <c r="Y29" s="82"/>
      <c r="Z29" s="92"/>
      <c r="AA29" s="115">
        <v>54.21</v>
      </c>
      <c r="AB29" s="80">
        <v>54.62</v>
      </c>
      <c r="AC29" s="80">
        <v>54.67</v>
      </c>
      <c r="AD29" s="80">
        <v>54.67</v>
      </c>
      <c r="AE29" s="78">
        <f t="shared" si="26"/>
        <v>0</v>
      </c>
      <c r="AF29" s="77">
        <f t="shared" si="3"/>
        <v>0</v>
      </c>
      <c r="AG29" s="82">
        <f t="shared" si="27"/>
        <v>1</v>
      </c>
      <c r="AH29" s="26">
        <f t="shared" si="28"/>
        <v>1.0009154155986819</v>
      </c>
      <c r="AI29" s="61">
        <f t="shared" si="31"/>
        <v>1.0084855192768862</v>
      </c>
    </row>
    <row r="30" spans="1:35" s="5" customFormat="1" ht="21.75" customHeight="1" outlineLevel="1" x14ac:dyDescent="0.25">
      <c r="A30" s="50" t="s">
        <v>54</v>
      </c>
      <c r="B30" s="58">
        <v>42.5</v>
      </c>
      <c r="C30" s="73">
        <v>43.5</v>
      </c>
      <c r="D30" s="24">
        <v>44.5</v>
      </c>
      <c r="E30" s="80">
        <v>44.5</v>
      </c>
      <c r="F30" s="76">
        <f>E30-D30</f>
        <v>0</v>
      </c>
      <c r="G30" s="77">
        <f>H30-100%</f>
        <v>0</v>
      </c>
      <c r="H30" s="82">
        <f t="shared" ref="H30" si="32">E30/D30</f>
        <v>1</v>
      </c>
      <c r="I30" s="82">
        <f t="shared" ref="I30" si="33">E30/C30</f>
        <v>1.0229885057471264</v>
      </c>
      <c r="J30" s="92">
        <f t="shared" si="29"/>
        <v>1.0470588235294118</v>
      </c>
      <c r="K30" s="89">
        <v>41</v>
      </c>
      <c r="L30" s="80">
        <v>42.5</v>
      </c>
      <c r="M30" s="80">
        <v>43.5</v>
      </c>
      <c r="N30" s="80">
        <v>43.5</v>
      </c>
      <c r="O30" s="76">
        <f t="shared" si="1"/>
        <v>0</v>
      </c>
      <c r="P30" s="77">
        <f t="shared" si="2"/>
        <v>0</v>
      </c>
      <c r="Q30" s="82">
        <f t="shared" ref="Q30" si="34">N30/M30</f>
        <v>1</v>
      </c>
      <c r="R30" s="82">
        <f t="shared" ref="R30" si="35">N30/L30</f>
        <v>1.0235294117647058</v>
      </c>
      <c r="S30" s="113">
        <f t="shared" si="30"/>
        <v>1.0609756097560976</v>
      </c>
      <c r="T30" s="89"/>
      <c r="U30" s="80"/>
      <c r="V30" s="80"/>
      <c r="W30" s="80"/>
      <c r="X30" s="82"/>
      <c r="Y30" s="82"/>
      <c r="Z30" s="92"/>
      <c r="AA30" s="115">
        <v>51</v>
      </c>
      <c r="AB30" s="80">
        <v>51.5</v>
      </c>
      <c r="AC30" s="80">
        <v>52</v>
      </c>
      <c r="AD30" s="80">
        <v>52</v>
      </c>
      <c r="AE30" s="78">
        <f t="shared" si="26"/>
        <v>0</v>
      </c>
      <c r="AF30" s="77">
        <f t="shared" si="3"/>
        <v>0</v>
      </c>
      <c r="AG30" s="82">
        <f t="shared" ref="AG30" si="36">AD30/AC30</f>
        <v>1</v>
      </c>
      <c r="AH30" s="26">
        <f t="shared" ref="AH30" si="37">AD30/AB30</f>
        <v>1.0097087378640777</v>
      </c>
      <c r="AI30" s="61">
        <f t="shared" si="31"/>
        <v>1.0196078431372548</v>
      </c>
    </row>
    <row r="31" spans="1:35" s="10" customFormat="1" ht="18" x14ac:dyDescent="0.25">
      <c r="A31" s="49" t="s">
        <v>14</v>
      </c>
      <c r="B31" s="56">
        <f>AVERAGE(B32:B34)</f>
        <v>42.43333333333333</v>
      </c>
      <c r="C31" s="71">
        <v>44.266666666666673</v>
      </c>
      <c r="D31" s="76">
        <v>44.6</v>
      </c>
      <c r="E31" s="76">
        <f>AVERAGE(E32:E34)</f>
        <v>44.733333333333327</v>
      </c>
      <c r="F31" s="76">
        <f t="shared" si="5"/>
        <v>0.13333333333332575</v>
      </c>
      <c r="G31" s="77">
        <f t="shared" si="0"/>
        <v>2.989536621823552E-3</v>
      </c>
      <c r="H31" s="77">
        <f>E31/D31</f>
        <v>1.0029895366218236</v>
      </c>
      <c r="I31" s="77">
        <f>E31/C31</f>
        <v>1.0105421686746985</v>
      </c>
      <c r="J31" s="88">
        <f t="shared" si="29"/>
        <v>1.0542026708562451</v>
      </c>
      <c r="K31" s="93">
        <f>AVERAGE(K32:K34)</f>
        <v>40.766666666666673</v>
      </c>
      <c r="L31" s="78">
        <v>43.15</v>
      </c>
      <c r="M31" s="78">
        <v>43.716666666666669</v>
      </c>
      <c r="N31" s="78">
        <f>AVERAGE(N32:N34)</f>
        <v>44.016666666666673</v>
      </c>
      <c r="O31" s="76">
        <f t="shared" si="1"/>
        <v>0.30000000000000426</v>
      </c>
      <c r="P31" s="77">
        <f t="shared" si="2"/>
        <v>6.8623713305375755E-3</v>
      </c>
      <c r="Q31" s="77">
        <f>N31/M31</f>
        <v>1.0068623713305376</v>
      </c>
      <c r="R31" s="77">
        <f>N31/L31</f>
        <v>1.0200849748937815</v>
      </c>
      <c r="S31" s="111">
        <f t="shared" si="30"/>
        <v>1.0797219950940311</v>
      </c>
      <c r="T31" s="87"/>
      <c r="U31" s="76"/>
      <c r="V31" s="76"/>
      <c r="W31" s="76"/>
      <c r="X31" s="77"/>
      <c r="Y31" s="77"/>
      <c r="Z31" s="88"/>
      <c r="AA31" s="114">
        <f>AVERAGE(AA32:AA34)</f>
        <v>49.125</v>
      </c>
      <c r="AB31" s="78">
        <v>49.725000000000001</v>
      </c>
      <c r="AC31" s="78">
        <v>49.725000000000001</v>
      </c>
      <c r="AD31" s="78">
        <f>AVERAGE(AD32:AD34)</f>
        <v>49.725000000000001</v>
      </c>
      <c r="AE31" s="78">
        <f t="shared" ref="AE31:AE76" si="38">AD31-AC31</f>
        <v>0</v>
      </c>
      <c r="AF31" s="77">
        <f>AG31-100%</f>
        <v>0</v>
      </c>
      <c r="AG31" s="77">
        <f>AD31/AC31</f>
        <v>1</v>
      </c>
      <c r="AH31" s="77">
        <f>AD31/AB31</f>
        <v>1</v>
      </c>
      <c r="AI31" s="57">
        <f t="shared" si="31"/>
        <v>1.0122137404580154</v>
      </c>
    </row>
    <row r="32" spans="1:35" s="5" customFormat="1" ht="18" outlineLevel="1" x14ac:dyDescent="0.25">
      <c r="A32" s="50" t="s">
        <v>62</v>
      </c>
      <c r="B32" s="58">
        <v>44.55</v>
      </c>
      <c r="C32" s="73">
        <v>45.35</v>
      </c>
      <c r="D32" s="80">
        <v>45.75</v>
      </c>
      <c r="E32" s="80">
        <v>45.95</v>
      </c>
      <c r="F32" s="76">
        <f>E32-D32</f>
        <v>0.20000000000000284</v>
      </c>
      <c r="G32" s="77">
        <f t="shared" si="0"/>
        <v>4.3715846994536456E-3</v>
      </c>
      <c r="H32" s="82">
        <f>E32/D32</f>
        <v>1.0043715846994536</v>
      </c>
      <c r="I32" s="82">
        <f>E32/C32</f>
        <v>1.0132304299889747</v>
      </c>
      <c r="J32" s="92">
        <f>E32/B32</f>
        <v>1.0314253647586982</v>
      </c>
      <c r="K32" s="89">
        <v>42.85</v>
      </c>
      <c r="L32" s="80">
        <v>44.4</v>
      </c>
      <c r="M32" s="80">
        <v>44.9</v>
      </c>
      <c r="N32" s="80">
        <v>45.1</v>
      </c>
      <c r="O32" s="76">
        <f t="shared" si="1"/>
        <v>0.20000000000000284</v>
      </c>
      <c r="P32" s="77">
        <f t="shared" si="2"/>
        <v>4.4543429844099425E-3</v>
      </c>
      <c r="Q32" s="82">
        <f t="shared" ref="Q32:Q55" si="39">N32/M32</f>
        <v>1.0044543429844099</v>
      </c>
      <c r="R32" s="82">
        <f t="shared" ref="R32:R55" si="40">N32/L32</f>
        <v>1.0157657657657659</v>
      </c>
      <c r="S32" s="113">
        <f t="shared" ref="S32:S55" si="41">N32/K32</f>
        <v>1.0525087514585765</v>
      </c>
      <c r="T32" s="89"/>
      <c r="U32" s="80"/>
      <c r="V32" s="80"/>
      <c r="W32" s="80"/>
      <c r="X32" s="82"/>
      <c r="Y32" s="82"/>
      <c r="Z32" s="92"/>
      <c r="AA32" s="115">
        <v>52.5</v>
      </c>
      <c r="AB32" s="80">
        <v>53.25</v>
      </c>
      <c r="AC32" s="80">
        <v>53.25</v>
      </c>
      <c r="AD32" s="80">
        <v>53.25</v>
      </c>
      <c r="AE32" s="78">
        <f t="shared" si="38"/>
        <v>0</v>
      </c>
      <c r="AF32" s="77">
        <f t="shared" si="3"/>
        <v>0</v>
      </c>
      <c r="AG32" s="82">
        <f>AD32/AC32</f>
        <v>1</v>
      </c>
      <c r="AH32" s="82">
        <f>AD32/AB32</f>
        <v>1</v>
      </c>
      <c r="AI32" s="61">
        <f>AD32/AA32</f>
        <v>1.0142857142857142</v>
      </c>
    </row>
    <row r="33" spans="1:35" s="5" customFormat="1" ht="18" outlineLevel="1" x14ac:dyDescent="0.25">
      <c r="A33" s="50" t="s">
        <v>61</v>
      </c>
      <c r="B33" s="58">
        <v>38.200000000000003</v>
      </c>
      <c r="C33" s="73">
        <v>42.1</v>
      </c>
      <c r="D33" s="80">
        <v>42.3</v>
      </c>
      <c r="E33" s="80">
        <v>42.3</v>
      </c>
      <c r="F33" s="76">
        <f>E33-D33</f>
        <v>0</v>
      </c>
      <c r="G33" s="77">
        <f t="shared" si="0"/>
        <v>0</v>
      </c>
      <c r="H33" s="82">
        <f>E33/D33</f>
        <v>1</v>
      </c>
      <c r="I33" s="82">
        <f>E33/C33</f>
        <v>1.0047505938242278</v>
      </c>
      <c r="J33" s="92">
        <f>E33/B33</f>
        <v>1.1073298429319369</v>
      </c>
      <c r="K33" s="89">
        <v>36.6</v>
      </c>
      <c r="L33" s="80">
        <v>40.65</v>
      </c>
      <c r="M33" s="80">
        <v>41.35</v>
      </c>
      <c r="N33" s="80">
        <v>41.85</v>
      </c>
      <c r="O33" s="76">
        <f t="shared" si="1"/>
        <v>0.5</v>
      </c>
      <c r="P33" s="77">
        <f t="shared" si="2"/>
        <v>1.2091898428053138E-2</v>
      </c>
      <c r="Q33" s="82">
        <f t="shared" si="39"/>
        <v>1.0120918984280531</v>
      </c>
      <c r="R33" s="82">
        <f t="shared" si="40"/>
        <v>1.0295202952029521</v>
      </c>
      <c r="S33" s="113">
        <f t="shared" si="41"/>
        <v>1.1434426229508197</v>
      </c>
      <c r="T33" s="89"/>
      <c r="U33" s="80"/>
      <c r="V33" s="80"/>
      <c r="W33" s="80"/>
      <c r="X33" s="82"/>
      <c r="Y33" s="82"/>
      <c r="Z33" s="92"/>
      <c r="AA33" s="115">
        <v>45.75</v>
      </c>
      <c r="AB33" s="80">
        <v>46.2</v>
      </c>
      <c r="AC33" s="80">
        <v>46.2</v>
      </c>
      <c r="AD33" s="80">
        <v>46.2</v>
      </c>
      <c r="AE33" s="78">
        <f t="shared" si="38"/>
        <v>0</v>
      </c>
      <c r="AF33" s="77">
        <f t="shared" si="3"/>
        <v>0</v>
      </c>
      <c r="AG33" s="82">
        <f>AD33/AC33</f>
        <v>1</v>
      </c>
      <c r="AH33" s="82">
        <f>AD33/AB33</f>
        <v>1</v>
      </c>
      <c r="AI33" s="61">
        <f>AD33/AA33</f>
        <v>1.0098360655737706</v>
      </c>
    </row>
    <row r="34" spans="1:35" s="5" customFormat="1" ht="36" outlineLevel="1" x14ac:dyDescent="0.25">
      <c r="A34" s="50" t="s">
        <v>59</v>
      </c>
      <c r="B34" s="58">
        <v>44.55</v>
      </c>
      <c r="C34" s="73">
        <v>45.35</v>
      </c>
      <c r="D34" s="80">
        <v>45.75</v>
      </c>
      <c r="E34" s="80">
        <v>45.95</v>
      </c>
      <c r="F34" s="76">
        <f>E34-D34</f>
        <v>0.20000000000000284</v>
      </c>
      <c r="G34" s="77">
        <f t="shared" si="0"/>
        <v>4.3715846994536456E-3</v>
      </c>
      <c r="H34" s="82">
        <f>E34/D34</f>
        <v>1.0043715846994536</v>
      </c>
      <c r="I34" s="82">
        <f>E34/C34</f>
        <v>1.0132304299889747</v>
      </c>
      <c r="J34" s="92">
        <f>E34/B34</f>
        <v>1.0314253647586982</v>
      </c>
      <c r="K34" s="89">
        <v>42.85</v>
      </c>
      <c r="L34" s="80">
        <v>44.4</v>
      </c>
      <c r="M34" s="80">
        <v>44.9</v>
      </c>
      <c r="N34" s="80">
        <v>45.1</v>
      </c>
      <c r="O34" s="76">
        <f t="shared" si="1"/>
        <v>0.20000000000000284</v>
      </c>
      <c r="P34" s="77">
        <f t="shared" si="2"/>
        <v>4.4543429844099425E-3</v>
      </c>
      <c r="Q34" s="82">
        <f t="shared" si="39"/>
        <v>1.0044543429844099</v>
      </c>
      <c r="R34" s="82">
        <f t="shared" si="40"/>
        <v>1.0157657657657659</v>
      </c>
      <c r="S34" s="113">
        <f t="shared" si="41"/>
        <v>1.0525087514585765</v>
      </c>
      <c r="T34" s="89"/>
      <c r="U34" s="80"/>
      <c r="V34" s="80"/>
      <c r="W34" s="80"/>
      <c r="X34" s="82"/>
      <c r="Y34" s="82"/>
      <c r="Z34" s="92"/>
      <c r="AA34" s="115"/>
      <c r="AB34" s="80"/>
      <c r="AC34" s="80"/>
      <c r="AD34" s="80"/>
      <c r="AE34" s="78">
        <f t="shared" si="38"/>
        <v>0</v>
      </c>
      <c r="AF34" s="77">
        <f t="shared" si="3"/>
        <v>-1</v>
      </c>
      <c r="AG34" s="82"/>
      <c r="AH34" s="82"/>
      <c r="AI34" s="61"/>
    </row>
    <row r="35" spans="1:35" s="10" customFormat="1" ht="18" x14ac:dyDescent="0.25">
      <c r="A35" s="49" t="s">
        <v>15</v>
      </c>
      <c r="B35" s="56">
        <f>AVERAGE(B36:B40)</f>
        <v>42.15</v>
      </c>
      <c r="C35" s="71">
        <v>44.52</v>
      </c>
      <c r="D35" s="20">
        <v>45.02</v>
      </c>
      <c r="E35" s="76">
        <f>AVERAGE(E36:E40)</f>
        <v>45.06</v>
      </c>
      <c r="F35" s="76">
        <f t="shared" si="5"/>
        <v>3.9999999999999147E-2</v>
      </c>
      <c r="G35" s="77">
        <f t="shared" si="0"/>
        <v>8.8849400266544087E-4</v>
      </c>
      <c r="H35" s="77">
        <f t="shared" ref="H35:H48" si="42">E35/D35</f>
        <v>1.0008884940026654</v>
      </c>
      <c r="I35" s="77">
        <f t="shared" ref="I35:I48" si="43">E35/C35</f>
        <v>1.0121293800539084</v>
      </c>
      <c r="J35" s="88">
        <f t="shared" ref="J35:J48" si="44">E35/B35</f>
        <v>1.0690391459074735</v>
      </c>
      <c r="K35" s="87">
        <f>AVERAGE(K36:K40)</f>
        <v>38.940000000000005</v>
      </c>
      <c r="L35" s="76">
        <v>42.01</v>
      </c>
      <c r="M35" s="76">
        <v>42.629999999999995</v>
      </c>
      <c r="N35" s="76">
        <f>AVERAGE(N36:N40)</f>
        <v>42.77</v>
      </c>
      <c r="O35" s="76">
        <f t="shared" si="1"/>
        <v>0.14000000000000767</v>
      </c>
      <c r="P35" s="77">
        <f t="shared" si="2"/>
        <v>3.284072249589709E-3</v>
      </c>
      <c r="Q35" s="77">
        <f t="shared" si="39"/>
        <v>1.0032840722495897</v>
      </c>
      <c r="R35" s="77">
        <f t="shared" si="40"/>
        <v>1.0180909307307786</v>
      </c>
      <c r="S35" s="111">
        <f t="shared" si="41"/>
        <v>1.0983564458140729</v>
      </c>
      <c r="T35" s="87"/>
      <c r="U35" s="76"/>
      <c r="V35" s="76"/>
      <c r="W35" s="76"/>
      <c r="X35" s="77"/>
      <c r="Y35" s="77"/>
      <c r="Z35" s="88"/>
      <c r="AA35" s="114">
        <f>AVERAGE(AA36:AA40)</f>
        <v>49.18</v>
      </c>
      <c r="AB35" s="78">
        <v>49.71</v>
      </c>
      <c r="AC35" s="78">
        <v>49.61</v>
      </c>
      <c r="AD35" s="78">
        <f>AVERAGE(AD36:AD40)</f>
        <v>49.65</v>
      </c>
      <c r="AE35" s="78">
        <f t="shared" si="38"/>
        <v>3.9999999999999147E-2</v>
      </c>
      <c r="AF35" s="77">
        <f t="shared" si="3"/>
        <v>8.0628905462609701E-4</v>
      </c>
      <c r="AG35" s="77">
        <f t="shared" ref="AG35:AG46" si="45">AD35/AC35</f>
        <v>1.0008062890546261</v>
      </c>
      <c r="AH35" s="77">
        <f t="shared" ref="AH35:AH47" si="46">AD35/AB35</f>
        <v>0.99879299939649968</v>
      </c>
      <c r="AI35" s="65">
        <f t="shared" ref="AI35:AI46" si="47">AD35/AA35</f>
        <v>1.0095567303782025</v>
      </c>
    </row>
    <row r="36" spans="1:35" s="5" customFormat="1" ht="36" outlineLevel="1" x14ac:dyDescent="0.25">
      <c r="A36" s="50" t="s">
        <v>39</v>
      </c>
      <c r="B36" s="58">
        <v>39.549999999999997</v>
      </c>
      <c r="C36" s="73">
        <v>40.450000000000003</v>
      </c>
      <c r="D36" s="24">
        <v>40.950000000000003</v>
      </c>
      <c r="E36" s="80">
        <v>41.15</v>
      </c>
      <c r="F36" s="76">
        <f t="shared" si="5"/>
        <v>0.19999999999999574</v>
      </c>
      <c r="G36" s="77">
        <f t="shared" si="0"/>
        <v>4.8840048840048667E-3</v>
      </c>
      <c r="H36" s="81">
        <f t="shared" si="42"/>
        <v>1.0048840048840049</v>
      </c>
      <c r="I36" s="81">
        <f t="shared" si="43"/>
        <v>1.0173053152039553</v>
      </c>
      <c r="J36" s="90">
        <f t="shared" si="44"/>
        <v>1.0404551201011378</v>
      </c>
      <c r="K36" s="89">
        <v>37.200000000000003</v>
      </c>
      <c r="L36" s="80">
        <v>38.200000000000003</v>
      </c>
      <c r="M36" s="80">
        <v>38.700000000000003</v>
      </c>
      <c r="N36" s="80">
        <v>38.9</v>
      </c>
      <c r="O36" s="76">
        <f t="shared" si="1"/>
        <v>0.19999999999999574</v>
      </c>
      <c r="P36" s="77">
        <f t="shared" si="2"/>
        <v>5.1679586563306845E-3</v>
      </c>
      <c r="Q36" s="81">
        <f t="shared" si="39"/>
        <v>1.0051679586563307</v>
      </c>
      <c r="R36" s="81">
        <f t="shared" si="40"/>
        <v>1.0183246073298429</v>
      </c>
      <c r="S36" s="112">
        <f t="shared" si="41"/>
        <v>1.0456989247311828</v>
      </c>
      <c r="T36" s="89"/>
      <c r="U36" s="80"/>
      <c r="V36" s="80"/>
      <c r="W36" s="80"/>
      <c r="X36" s="81"/>
      <c r="Y36" s="81"/>
      <c r="Z36" s="90"/>
      <c r="AA36" s="115">
        <v>47.5</v>
      </c>
      <c r="AB36" s="80">
        <v>48</v>
      </c>
      <c r="AC36" s="80">
        <v>47.5</v>
      </c>
      <c r="AD36" s="80">
        <v>47.7</v>
      </c>
      <c r="AE36" s="78">
        <f t="shared" si="38"/>
        <v>0.20000000000000284</v>
      </c>
      <c r="AF36" s="77">
        <f t="shared" si="3"/>
        <v>4.2105263157894424E-3</v>
      </c>
      <c r="AG36" s="81">
        <f t="shared" si="45"/>
        <v>1.0042105263157894</v>
      </c>
      <c r="AH36" s="81">
        <f t="shared" si="46"/>
        <v>0.99375000000000002</v>
      </c>
      <c r="AI36" s="59">
        <f t="shared" si="47"/>
        <v>1.0042105263157894</v>
      </c>
    </row>
    <row r="37" spans="1:35" s="5" customFormat="1" ht="18" outlineLevel="1" x14ac:dyDescent="0.25">
      <c r="A37" s="50" t="s">
        <v>55</v>
      </c>
      <c r="B37" s="58">
        <v>40.4</v>
      </c>
      <c r="C37" s="73">
        <v>42.35</v>
      </c>
      <c r="D37" s="24">
        <v>42.35</v>
      </c>
      <c r="E37" s="80">
        <v>42.35</v>
      </c>
      <c r="F37" s="76">
        <f t="shared" si="5"/>
        <v>0</v>
      </c>
      <c r="G37" s="77">
        <f t="shared" si="0"/>
        <v>0</v>
      </c>
      <c r="H37" s="82">
        <f t="shared" si="42"/>
        <v>1</v>
      </c>
      <c r="I37" s="82">
        <f t="shared" si="43"/>
        <v>1</v>
      </c>
      <c r="J37" s="92">
        <f t="shared" si="44"/>
        <v>1.0482673267326734</v>
      </c>
      <c r="K37" s="89">
        <v>38.299999999999997</v>
      </c>
      <c r="L37" s="80">
        <v>40.75</v>
      </c>
      <c r="M37" s="80">
        <v>41.75</v>
      </c>
      <c r="N37" s="80">
        <v>42.25</v>
      </c>
      <c r="O37" s="76">
        <f t="shared" si="1"/>
        <v>0.5</v>
      </c>
      <c r="P37" s="77">
        <f t="shared" si="2"/>
        <v>1.1976047904191711E-2</v>
      </c>
      <c r="Q37" s="82">
        <f t="shared" si="39"/>
        <v>1.0119760479041917</v>
      </c>
      <c r="R37" s="82">
        <f t="shared" si="40"/>
        <v>1.0368098159509203</v>
      </c>
      <c r="S37" s="113">
        <f t="shared" si="41"/>
        <v>1.1031331592689295</v>
      </c>
      <c r="T37" s="89"/>
      <c r="U37" s="80"/>
      <c r="V37" s="80"/>
      <c r="W37" s="80"/>
      <c r="X37" s="82"/>
      <c r="Y37" s="82"/>
      <c r="Z37" s="92"/>
      <c r="AA37" s="115">
        <v>46.5</v>
      </c>
      <c r="AB37" s="80">
        <v>46.65</v>
      </c>
      <c r="AC37" s="80">
        <v>46.65</v>
      </c>
      <c r="AD37" s="80">
        <v>46.65</v>
      </c>
      <c r="AE37" s="78">
        <f t="shared" si="38"/>
        <v>0</v>
      </c>
      <c r="AF37" s="77">
        <f t="shared" si="3"/>
        <v>0</v>
      </c>
      <c r="AG37" s="82">
        <f t="shared" si="45"/>
        <v>1</v>
      </c>
      <c r="AH37" s="82">
        <f t="shared" si="46"/>
        <v>1</v>
      </c>
      <c r="AI37" s="61">
        <f t="shared" si="47"/>
        <v>1.0032258064516129</v>
      </c>
    </row>
    <row r="38" spans="1:35" s="5" customFormat="1" ht="36" customHeight="1" outlineLevel="1" x14ac:dyDescent="0.25">
      <c r="A38" s="50" t="s">
        <v>16</v>
      </c>
      <c r="B38" s="58">
        <v>48.5</v>
      </c>
      <c r="C38" s="73">
        <v>48.5</v>
      </c>
      <c r="D38" s="24">
        <v>48.5</v>
      </c>
      <c r="E38" s="80">
        <v>48.5</v>
      </c>
      <c r="F38" s="76">
        <f t="shared" si="5"/>
        <v>0</v>
      </c>
      <c r="G38" s="77">
        <f t="shared" si="0"/>
        <v>0</v>
      </c>
      <c r="H38" s="82">
        <f t="shared" si="42"/>
        <v>1</v>
      </c>
      <c r="I38" s="82">
        <f t="shared" si="43"/>
        <v>1</v>
      </c>
      <c r="J38" s="92">
        <f t="shared" si="44"/>
        <v>1</v>
      </c>
      <c r="K38" s="89">
        <v>42.5</v>
      </c>
      <c r="L38" s="80">
        <v>45.5</v>
      </c>
      <c r="M38" s="80">
        <v>45.5</v>
      </c>
      <c r="N38" s="80">
        <v>45.5</v>
      </c>
      <c r="O38" s="76">
        <f t="shared" si="1"/>
        <v>0</v>
      </c>
      <c r="P38" s="77">
        <f t="shared" si="2"/>
        <v>0</v>
      </c>
      <c r="Q38" s="82">
        <f t="shared" si="39"/>
        <v>1</v>
      </c>
      <c r="R38" s="82">
        <f t="shared" si="40"/>
        <v>1</v>
      </c>
      <c r="S38" s="113">
        <f t="shared" si="41"/>
        <v>1.0705882352941176</v>
      </c>
      <c r="T38" s="89"/>
      <c r="U38" s="80"/>
      <c r="V38" s="80"/>
      <c r="W38" s="80"/>
      <c r="X38" s="82"/>
      <c r="Y38" s="82"/>
      <c r="Z38" s="92"/>
      <c r="AA38" s="115">
        <v>53</v>
      </c>
      <c r="AB38" s="80">
        <v>55</v>
      </c>
      <c r="AC38" s="80">
        <v>55</v>
      </c>
      <c r="AD38" s="80">
        <v>55</v>
      </c>
      <c r="AE38" s="78">
        <f t="shared" si="38"/>
        <v>0</v>
      </c>
      <c r="AF38" s="77">
        <f t="shared" si="3"/>
        <v>0</v>
      </c>
      <c r="AG38" s="82">
        <f t="shared" si="45"/>
        <v>1</v>
      </c>
      <c r="AH38" s="82">
        <f t="shared" si="46"/>
        <v>1</v>
      </c>
      <c r="AI38" s="61">
        <f t="shared" si="47"/>
        <v>1.0377358490566038</v>
      </c>
    </row>
    <row r="39" spans="1:35" s="5" customFormat="1" ht="18" outlineLevel="1" x14ac:dyDescent="0.25">
      <c r="A39" s="50" t="s">
        <v>17</v>
      </c>
      <c r="B39" s="58">
        <v>42</v>
      </c>
      <c r="C39" s="73">
        <v>47</v>
      </c>
      <c r="D39" s="24">
        <v>47</v>
      </c>
      <c r="E39" s="80">
        <v>47</v>
      </c>
      <c r="F39" s="76">
        <f t="shared" si="5"/>
        <v>0</v>
      </c>
      <c r="G39" s="77">
        <f t="shared" si="0"/>
        <v>0</v>
      </c>
      <c r="H39" s="82">
        <f t="shared" si="42"/>
        <v>1</v>
      </c>
      <c r="I39" s="82">
        <f t="shared" si="43"/>
        <v>1</v>
      </c>
      <c r="J39" s="92">
        <f t="shared" si="44"/>
        <v>1.1190476190476191</v>
      </c>
      <c r="K39" s="89">
        <v>39.799999999999997</v>
      </c>
      <c r="L39" s="80">
        <v>45</v>
      </c>
      <c r="M39" s="80">
        <v>45</v>
      </c>
      <c r="N39" s="80">
        <v>45</v>
      </c>
      <c r="O39" s="76">
        <f t="shared" si="1"/>
        <v>0</v>
      </c>
      <c r="P39" s="77">
        <f t="shared" si="2"/>
        <v>0</v>
      </c>
      <c r="Q39" s="82">
        <f t="shared" si="39"/>
        <v>1</v>
      </c>
      <c r="R39" s="82">
        <f t="shared" si="40"/>
        <v>1</v>
      </c>
      <c r="S39" s="113">
        <f t="shared" si="41"/>
        <v>1.1306532663316584</v>
      </c>
      <c r="T39" s="89"/>
      <c r="U39" s="80"/>
      <c r="V39" s="80"/>
      <c r="W39" s="80"/>
      <c r="X39" s="82"/>
      <c r="Y39" s="82"/>
      <c r="Z39" s="92"/>
      <c r="AA39" s="115">
        <v>53</v>
      </c>
      <c r="AB39" s="80">
        <v>53</v>
      </c>
      <c r="AC39" s="80">
        <v>53</v>
      </c>
      <c r="AD39" s="80">
        <v>53</v>
      </c>
      <c r="AE39" s="78">
        <f>AD39-AC39</f>
        <v>0</v>
      </c>
      <c r="AF39" s="77">
        <f t="shared" si="3"/>
        <v>0</v>
      </c>
      <c r="AG39" s="82">
        <f t="shared" si="45"/>
        <v>1</v>
      </c>
      <c r="AH39" s="82">
        <f t="shared" si="46"/>
        <v>1</v>
      </c>
      <c r="AI39" s="61">
        <f t="shared" si="47"/>
        <v>1</v>
      </c>
    </row>
    <row r="40" spans="1:35" s="5" customFormat="1" ht="18" outlineLevel="1" x14ac:dyDescent="0.25">
      <c r="A40" s="52" t="s">
        <v>52</v>
      </c>
      <c r="B40" s="58">
        <v>40.299999999999997</v>
      </c>
      <c r="C40" s="73">
        <v>44.3</v>
      </c>
      <c r="D40" s="24">
        <v>46.3</v>
      </c>
      <c r="E40" s="80">
        <v>46.3</v>
      </c>
      <c r="F40" s="76">
        <f t="shared" si="5"/>
        <v>0</v>
      </c>
      <c r="G40" s="77">
        <f>H40-100%</f>
        <v>0</v>
      </c>
      <c r="H40" s="82">
        <f>E40/D40</f>
        <v>1</v>
      </c>
      <c r="I40" s="82">
        <f t="shared" si="43"/>
        <v>1.0451467268623025</v>
      </c>
      <c r="J40" s="92">
        <f t="shared" si="44"/>
        <v>1.1488833746898264</v>
      </c>
      <c r="K40" s="89">
        <v>36.9</v>
      </c>
      <c r="L40" s="80">
        <v>40.6</v>
      </c>
      <c r="M40" s="80">
        <v>42.2</v>
      </c>
      <c r="N40" s="80">
        <v>42.2</v>
      </c>
      <c r="O40" s="76">
        <f t="shared" si="1"/>
        <v>0</v>
      </c>
      <c r="P40" s="77">
        <f t="shared" si="2"/>
        <v>0</v>
      </c>
      <c r="Q40" s="82">
        <f t="shared" si="39"/>
        <v>1</v>
      </c>
      <c r="R40" s="82">
        <f t="shared" si="40"/>
        <v>1.0394088669950738</v>
      </c>
      <c r="S40" s="113">
        <f t="shared" si="41"/>
        <v>1.1436314363143634</v>
      </c>
      <c r="T40" s="89"/>
      <c r="U40" s="80"/>
      <c r="V40" s="80"/>
      <c r="W40" s="80"/>
      <c r="X40" s="82"/>
      <c r="Y40" s="82"/>
      <c r="Z40" s="92"/>
      <c r="AA40" s="115">
        <v>45.9</v>
      </c>
      <c r="AB40" s="80">
        <v>45.9</v>
      </c>
      <c r="AC40" s="80">
        <v>45.9</v>
      </c>
      <c r="AD40" s="80">
        <v>45.9</v>
      </c>
      <c r="AE40" s="78">
        <f t="shared" si="38"/>
        <v>0</v>
      </c>
      <c r="AF40" s="77">
        <f t="shared" si="3"/>
        <v>0</v>
      </c>
      <c r="AG40" s="82">
        <f t="shared" si="45"/>
        <v>1</v>
      </c>
      <c r="AH40" s="82">
        <f t="shared" si="46"/>
        <v>1</v>
      </c>
      <c r="AI40" s="61">
        <f t="shared" si="47"/>
        <v>1</v>
      </c>
    </row>
    <row r="41" spans="1:35" s="10" customFormat="1" ht="18" x14ac:dyDescent="0.25">
      <c r="A41" s="51" t="s">
        <v>18</v>
      </c>
      <c r="B41" s="56">
        <f>AVERAGE(B42:B45)</f>
        <v>45.075000000000003</v>
      </c>
      <c r="C41" s="71">
        <v>48.45</v>
      </c>
      <c r="D41" s="20">
        <v>49.674999999999997</v>
      </c>
      <c r="E41" s="76">
        <f>AVERAGE(E42:E45)</f>
        <v>49.825000000000003</v>
      </c>
      <c r="F41" s="76">
        <f>E41-D41</f>
        <v>0.15000000000000568</v>
      </c>
      <c r="G41" s="77">
        <f t="shared" si="0"/>
        <v>3.0196275792653271E-3</v>
      </c>
      <c r="H41" s="77">
        <f t="shared" si="42"/>
        <v>1.0030196275792653</v>
      </c>
      <c r="I41" s="77">
        <f t="shared" si="43"/>
        <v>1.0283797729618163</v>
      </c>
      <c r="J41" s="88">
        <f t="shared" si="44"/>
        <v>1.1053799223516361</v>
      </c>
      <c r="K41" s="87">
        <f>AVERAGE(K42:K45)</f>
        <v>43.875</v>
      </c>
      <c r="L41" s="76">
        <v>47.075000000000003</v>
      </c>
      <c r="M41" s="76">
        <v>48.25</v>
      </c>
      <c r="N41" s="76">
        <f>AVERAGE(N42:N45)</f>
        <v>48.4</v>
      </c>
      <c r="O41" s="76">
        <f t="shared" si="1"/>
        <v>0.14999999999999858</v>
      </c>
      <c r="P41" s="77">
        <f t="shared" si="2"/>
        <v>3.1088082901553626E-3</v>
      </c>
      <c r="Q41" s="77">
        <f t="shared" si="39"/>
        <v>1.0031088082901554</v>
      </c>
      <c r="R41" s="77">
        <f t="shared" si="40"/>
        <v>1.028146574614976</v>
      </c>
      <c r="S41" s="111">
        <f t="shared" si="41"/>
        <v>1.1031339031339031</v>
      </c>
      <c r="T41" s="87"/>
      <c r="U41" s="76"/>
      <c r="V41" s="76"/>
      <c r="W41" s="76"/>
      <c r="X41" s="77"/>
      <c r="Y41" s="77"/>
      <c r="Z41" s="88"/>
      <c r="AA41" s="114">
        <f>AVERAGE(AA42:AA45)</f>
        <v>51.5</v>
      </c>
      <c r="AB41" s="78">
        <v>52.524999999999999</v>
      </c>
      <c r="AC41" s="78">
        <v>52.574999999999996</v>
      </c>
      <c r="AD41" s="78">
        <f>AVERAGE(AD42:AD45)</f>
        <v>52.975000000000001</v>
      </c>
      <c r="AE41" s="22">
        <f t="shared" si="38"/>
        <v>0.40000000000000568</v>
      </c>
      <c r="AF41" s="21">
        <f t="shared" si="3"/>
        <v>7.6081787922017696E-3</v>
      </c>
      <c r="AG41" s="21">
        <f t="shared" si="45"/>
        <v>1.0076081787922018</v>
      </c>
      <c r="AH41" s="27">
        <f t="shared" si="46"/>
        <v>1.008567348881485</v>
      </c>
      <c r="AI41" s="65">
        <f t="shared" si="47"/>
        <v>1.0286407766990291</v>
      </c>
    </row>
    <row r="42" spans="1:35" s="5" customFormat="1" ht="36" outlineLevel="1" x14ac:dyDescent="0.25">
      <c r="A42" s="50" t="s">
        <v>34</v>
      </c>
      <c r="B42" s="58">
        <v>45</v>
      </c>
      <c r="C42" s="73">
        <v>46</v>
      </c>
      <c r="D42" s="24">
        <v>46.5</v>
      </c>
      <c r="E42" s="80">
        <v>46.5</v>
      </c>
      <c r="F42" s="76">
        <f t="shared" si="5"/>
        <v>0</v>
      </c>
      <c r="G42" s="77">
        <f t="shared" si="0"/>
        <v>0</v>
      </c>
      <c r="H42" s="82">
        <f t="shared" si="42"/>
        <v>1</v>
      </c>
      <c r="I42" s="82">
        <f t="shared" si="43"/>
        <v>1.0108695652173914</v>
      </c>
      <c r="J42" s="92">
        <f t="shared" si="44"/>
        <v>1.0333333333333334</v>
      </c>
      <c r="K42" s="89">
        <v>43.9</v>
      </c>
      <c r="L42" s="80">
        <v>44.9</v>
      </c>
      <c r="M42" s="80">
        <v>45.4</v>
      </c>
      <c r="N42" s="80">
        <v>45.4</v>
      </c>
      <c r="O42" s="76">
        <f t="shared" si="1"/>
        <v>0</v>
      </c>
      <c r="P42" s="77">
        <f t="shared" si="2"/>
        <v>0</v>
      </c>
      <c r="Q42" s="82">
        <f t="shared" si="39"/>
        <v>1</v>
      </c>
      <c r="R42" s="82">
        <f t="shared" si="40"/>
        <v>1.0111358574610245</v>
      </c>
      <c r="S42" s="113">
        <f t="shared" si="41"/>
        <v>1.0341685649202734</v>
      </c>
      <c r="T42" s="89"/>
      <c r="U42" s="80"/>
      <c r="V42" s="80"/>
      <c r="W42" s="80"/>
      <c r="X42" s="82"/>
      <c r="Y42" s="82"/>
      <c r="Z42" s="92"/>
      <c r="AA42" s="115">
        <v>52.4</v>
      </c>
      <c r="AB42" s="80">
        <v>52.9</v>
      </c>
      <c r="AC42" s="80">
        <v>53.1</v>
      </c>
      <c r="AD42" s="80">
        <v>53.1</v>
      </c>
      <c r="AE42" s="22">
        <f t="shared" si="38"/>
        <v>0</v>
      </c>
      <c r="AF42" s="21">
        <f t="shared" si="3"/>
        <v>0</v>
      </c>
      <c r="AG42" s="26">
        <f t="shared" si="45"/>
        <v>1</v>
      </c>
      <c r="AH42" s="26">
        <f t="shared" si="46"/>
        <v>1.003780718336484</v>
      </c>
      <c r="AI42" s="61">
        <f t="shared" si="47"/>
        <v>1.0133587786259544</v>
      </c>
    </row>
    <row r="43" spans="1:35" s="5" customFormat="1" ht="18" outlineLevel="1" x14ac:dyDescent="0.25">
      <c r="A43" s="50" t="s">
        <v>19</v>
      </c>
      <c r="B43" s="58">
        <v>45.5</v>
      </c>
      <c r="C43" s="73">
        <v>49</v>
      </c>
      <c r="D43" s="24">
        <v>49</v>
      </c>
      <c r="E43" s="80">
        <v>49</v>
      </c>
      <c r="F43" s="76">
        <f t="shared" si="5"/>
        <v>0</v>
      </c>
      <c r="G43" s="77">
        <f t="shared" si="0"/>
        <v>0</v>
      </c>
      <c r="H43" s="82">
        <f t="shared" si="42"/>
        <v>1</v>
      </c>
      <c r="I43" s="82">
        <f t="shared" si="43"/>
        <v>1</v>
      </c>
      <c r="J43" s="92">
        <f t="shared" si="44"/>
        <v>1.0769230769230769</v>
      </c>
      <c r="K43" s="89">
        <v>44</v>
      </c>
      <c r="L43" s="80">
        <v>47</v>
      </c>
      <c r="M43" s="80">
        <v>47</v>
      </c>
      <c r="N43" s="80">
        <v>47</v>
      </c>
      <c r="O43" s="76">
        <f t="shared" si="1"/>
        <v>0</v>
      </c>
      <c r="P43" s="77">
        <f t="shared" si="2"/>
        <v>0</v>
      </c>
      <c r="Q43" s="82">
        <f t="shared" si="39"/>
        <v>1</v>
      </c>
      <c r="R43" s="82">
        <f t="shared" si="40"/>
        <v>1</v>
      </c>
      <c r="S43" s="113">
        <f t="shared" si="41"/>
        <v>1.0681818181818181</v>
      </c>
      <c r="T43" s="89"/>
      <c r="U43" s="80"/>
      <c r="V43" s="80"/>
      <c r="W43" s="80"/>
      <c r="X43" s="82"/>
      <c r="Y43" s="82"/>
      <c r="Z43" s="92"/>
      <c r="AA43" s="115">
        <v>52</v>
      </c>
      <c r="AB43" s="80">
        <v>53</v>
      </c>
      <c r="AC43" s="80">
        <v>53</v>
      </c>
      <c r="AD43" s="80">
        <v>53</v>
      </c>
      <c r="AE43" s="22">
        <f t="shared" si="38"/>
        <v>0</v>
      </c>
      <c r="AF43" s="21">
        <f t="shared" si="3"/>
        <v>0</v>
      </c>
      <c r="AG43" s="26">
        <f t="shared" si="45"/>
        <v>1</v>
      </c>
      <c r="AH43" s="26">
        <f t="shared" si="46"/>
        <v>1</v>
      </c>
      <c r="AI43" s="61">
        <f t="shared" si="47"/>
        <v>1.0192307692307692</v>
      </c>
    </row>
    <row r="44" spans="1:35" s="5" customFormat="1" ht="18" outlineLevel="1" x14ac:dyDescent="0.25">
      <c r="A44" s="50" t="s">
        <v>75</v>
      </c>
      <c r="B44" s="58">
        <v>44.9</v>
      </c>
      <c r="C44" s="73">
        <v>49.4</v>
      </c>
      <c r="D44" s="24">
        <v>51.6</v>
      </c>
      <c r="E44" s="80">
        <v>51.9</v>
      </c>
      <c r="F44" s="76">
        <f t="shared" si="5"/>
        <v>0.29999999999999716</v>
      </c>
      <c r="G44" s="77">
        <f t="shared" si="0"/>
        <v>5.8139534883721034E-3</v>
      </c>
      <c r="H44" s="82">
        <f t="shared" si="42"/>
        <v>1.0058139534883721</v>
      </c>
      <c r="I44" s="82">
        <f t="shared" si="43"/>
        <v>1.0506072874493928</v>
      </c>
      <c r="J44" s="92">
        <f t="shared" si="44"/>
        <v>1.1559020044543429</v>
      </c>
      <c r="K44" s="89">
        <v>43.8</v>
      </c>
      <c r="L44" s="80">
        <v>48.2</v>
      </c>
      <c r="M44" s="80">
        <v>50.3</v>
      </c>
      <c r="N44" s="80">
        <v>50.6</v>
      </c>
      <c r="O44" s="76">
        <f t="shared" si="1"/>
        <v>0.30000000000000426</v>
      </c>
      <c r="P44" s="77">
        <f t="shared" si="2"/>
        <v>5.9642147117298094E-3</v>
      </c>
      <c r="Q44" s="82">
        <f t="shared" si="39"/>
        <v>1.0059642147117298</v>
      </c>
      <c r="R44" s="82">
        <f t="shared" si="40"/>
        <v>1.049792531120332</v>
      </c>
      <c r="S44" s="113">
        <f t="shared" si="41"/>
        <v>1.1552511415525115</v>
      </c>
      <c r="T44" s="89"/>
      <c r="U44" s="80"/>
      <c r="V44" s="80"/>
      <c r="W44" s="80"/>
      <c r="X44" s="82"/>
      <c r="Y44" s="82"/>
      <c r="Z44" s="92"/>
      <c r="AA44" s="115">
        <v>50.8</v>
      </c>
      <c r="AB44" s="80">
        <v>52.1</v>
      </c>
      <c r="AC44" s="80">
        <v>52.1</v>
      </c>
      <c r="AD44" s="80">
        <v>52.9</v>
      </c>
      <c r="AE44" s="22">
        <f t="shared" si="38"/>
        <v>0.79999999999999716</v>
      </c>
      <c r="AF44" s="21">
        <f t="shared" si="3"/>
        <v>1.5355086372360827E-2</v>
      </c>
      <c r="AG44" s="26">
        <f t="shared" si="45"/>
        <v>1.0153550863723608</v>
      </c>
      <c r="AH44" s="26">
        <f t="shared" si="46"/>
        <v>1.0153550863723608</v>
      </c>
      <c r="AI44" s="61">
        <f t="shared" si="47"/>
        <v>1.0413385826771653</v>
      </c>
    </row>
    <row r="45" spans="1:35" s="5" customFormat="1" ht="36" customHeight="1" outlineLevel="1" x14ac:dyDescent="0.25">
      <c r="A45" s="50" t="s">
        <v>74</v>
      </c>
      <c r="B45" s="58">
        <v>44.9</v>
      </c>
      <c r="C45" s="73">
        <v>49.4</v>
      </c>
      <c r="D45" s="24">
        <v>51.6</v>
      </c>
      <c r="E45" s="80">
        <v>51.9</v>
      </c>
      <c r="F45" s="76">
        <f t="shared" si="5"/>
        <v>0.29999999999999716</v>
      </c>
      <c r="G45" s="77">
        <f t="shared" si="0"/>
        <v>5.8139534883721034E-3</v>
      </c>
      <c r="H45" s="82">
        <f t="shared" si="42"/>
        <v>1.0058139534883721</v>
      </c>
      <c r="I45" s="82">
        <f t="shared" si="43"/>
        <v>1.0506072874493928</v>
      </c>
      <c r="J45" s="92">
        <f t="shared" si="44"/>
        <v>1.1559020044543429</v>
      </c>
      <c r="K45" s="89">
        <v>43.8</v>
      </c>
      <c r="L45" s="80">
        <v>48.2</v>
      </c>
      <c r="M45" s="80">
        <v>50.3</v>
      </c>
      <c r="N45" s="80">
        <v>50.6</v>
      </c>
      <c r="O45" s="76">
        <f t="shared" si="1"/>
        <v>0.30000000000000426</v>
      </c>
      <c r="P45" s="77">
        <f t="shared" si="2"/>
        <v>5.9642147117298094E-3</v>
      </c>
      <c r="Q45" s="82">
        <f t="shared" si="39"/>
        <v>1.0059642147117298</v>
      </c>
      <c r="R45" s="82">
        <f t="shared" si="40"/>
        <v>1.049792531120332</v>
      </c>
      <c r="S45" s="113">
        <f t="shared" si="41"/>
        <v>1.1552511415525115</v>
      </c>
      <c r="T45" s="89"/>
      <c r="U45" s="80"/>
      <c r="V45" s="80"/>
      <c r="W45" s="80"/>
      <c r="X45" s="82"/>
      <c r="Y45" s="82"/>
      <c r="Z45" s="92"/>
      <c r="AA45" s="115">
        <v>50.8</v>
      </c>
      <c r="AB45" s="80">
        <v>52.1</v>
      </c>
      <c r="AC45" s="80">
        <v>52.1</v>
      </c>
      <c r="AD45" s="80">
        <v>52.9</v>
      </c>
      <c r="AE45" s="22">
        <f t="shared" si="38"/>
        <v>0.79999999999999716</v>
      </c>
      <c r="AF45" s="21">
        <f t="shared" si="3"/>
        <v>1.5355086372360827E-2</v>
      </c>
      <c r="AG45" s="26">
        <f t="shared" si="45"/>
        <v>1.0153550863723608</v>
      </c>
      <c r="AH45" s="26">
        <f t="shared" si="46"/>
        <v>1.0153550863723608</v>
      </c>
      <c r="AI45" s="61">
        <f t="shared" si="47"/>
        <v>1.0413385826771653</v>
      </c>
    </row>
    <row r="46" spans="1:35" s="10" customFormat="1" ht="18" outlineLevel="1" x14ac:dyDescent="0.25">
      <c r="A46" s="51" t="s">
        <v>20</v>
      </c>
      <c r="B46" s="62">
        <f>SUM(AVERAGE(B47:B51))</f>
        <v>45.15</v>
      </c>
      <c r="C46" s="78">
        <v>49.65</v>
      </c>
      <c r="D46" s="78">
        <v>51.85</v>
      </c>
      <c r="E46" s="78">
        <f>SUM(AVERAGE(E47:E51))</f>
        <v>52.15</v>
      </c>
      <c r="F46" s="76">
        <f t="shared" si="5"/>
        <v>0.29999999999999716</v>
      </c>
      <c r="G46" s="77">
        <f t="shared" si="0"/>
        <v>5.7859209257473676E-3</v>
      </c>
      <c r="H46" s="77">
        <f t="shared" si="42"/>
        <v>1.0057859209257474</v>
      </c>
      <c r="I46" s="77">
        <f t="shared" si="43"/>
        <v>1.0503524672708964</v>
      </c>
      <c r="J46" s="88">
        <f t="shared" si="44"/>
        <v>1.1550387596899225</v>
      </c>
      <c r="K46" s="93">
        <f>AVERAGE(K47:K51)</f>
        <v>44.04</v>
      </c>
      <c r="L46" s="78">
        <v>48.5</v>
      </c>
      <c r="M46" s="78">
        <v>50.599999999999994</v>
      </c>
      <c r="N46" s="78">
        <f>AVERAGE(N47:N51)</f>
        <v>50.9</v>
      </c>
      <c r="O46" s="76">
        <f>N46-M46</f>
        <v>0.30000000000000426</v>
      </c>
      <c r="P46" s="77">
        <f t="shared" si="2"/>
        <v>5.9288537549408993E-3</v>
      </c>
      <c r="Q46" s="77">
        <f t="shared" si="39"/>
        <v>1.0059288537549409</v>
      </c>
      <c r="R46" s="77">
        <f t="shared" si="40"/>
        <v>1.0494845360824743</v>
      </c>
      <c r="S46" s="111">
        <f t="shared" si="41"/>
        <v>1.1557674841053587</v>
      </c>
      <c r="T46" s="93"/>
      <c r="U46" s="78"/>
      <c r="V46" s="78">
        <v>39.5</v>
      </c>
      <c r="W46" s="78">
        <f>AVERAGE(W47:W51)</f>
        <v>39.5</v>
      </c>
      <c r="X46" s="77">
        <f>W46/V46</f>
        <v>1</v>
      </c>
      <c r="Y46" s="77"/>
      <c r="Z46" s="88"/>
      <c r="AA46" s="114">
        <f>AVERAGE(AA47:AA51)</f>
        <v>51.339999999999996</v>
      </c>
      <c r="AB46" s="78">
        <v>51.95</v>
      </c>
      <c r="AC46" s="78">
        <v>51.95</v>
      </c>
      <c r="AD46" s="78">
        <f>AVERAGE(AD47:AD51)</f>
        <v>51.95</v>
      </c>
      <c r="AE46" s="78">
        <f t="shared" si="38"/>
        <v>0</v>
      </c>
      <c r="AF46" s="77">
        <f t="shared" si="3"/>
        <v>0</v>
      </c>
      <c r="AG46" s="77">
        <f t="shared" si="45"/>
        <v>1</v>
      </c>
      <c r="AH46" s="27">
        <f t="shared" si="46"/>
        <v>1</v>
      </c>
      <c r="AI46" s="65">
        <f t="shared" si="47"/>
        <v>1.0118815738215818</v>
      </c>
    </row>
    <row r="47" spans="1:35" s="5" customFormat="1" ht="34.5" customHeight="1" outlineLevel="1" x14ac:dyDescent="0.25">
      <c r="A47" s="50" t="s">
        <v>71</v>
      </c>
      <c r="B47" s="58">
        <v>45.4</v>
      </c>
      <c r="C47" s="80">
        <v>49.9</v>
      </c>
      <c r="D47" s="80">
        <v>52.1</v>
      </c>
      <c r="E47" s="80">
        <v>52.4</v>
      </c>
      <c r="F47" s="76">
        <f t="shared" si="5"/>
        <v>0.29999999999999716</v>
      </c>
      <c r="G47" s="77">
        <f t="shared" si="0"/>
        <v>5.7581573896352545E-3</v>
      </c>
      <c r="H47" s="82">
        <f t="shared" si="42"/>
        <v>1.0057581573896353</v>
      </c>
      <c r="I47" s="82">
        <f t="shared" si="43"/>
        <v>1.0501002004008015</v>
      </c>
      <c r="J47" s="92">
        <f t="shared" si="44"/>
        <v>1.1541850220264318</v>
      </c>
      <c r="K47" s="89">
        <v>44.2</v>
      </c>
      <c r="L47" s="80">
        <v>48.6</v>
      </c>
      <c r="M47" s="80">
        <v>50.7</v>
      </c>
      <c r="N47" s="80">
        <v>51</v>
      </c>
      <c r="O47" s="76">
        <f t="shared" si="1"/>
        <v>0.29999999999999716</v>
      </c>
      <c r="P47" s="77">
        <f t="shared" si="2"/>
        <v>5.9171597633136397E-3</v>
      </c>
      <c r="Q47" s="82">
        <f t="shared" si="39"/>
        <v>1.0059171597633136</v>
      </c>
      <c r="R47" s="82">
        <f t="shared" si="40"/>
        <v>1.0493827160493827</v>
      </c>
      <c r="S47" s="113">
        <f t="shared" si="41"/>
        <v>1.1538461538461537</v>
      </c>
      <c r="T47" s="89"/>
      <c r="U47" s="80"/>
      <c r="V47" s="80"/>
      <c r="W47" s="80"/>
      <c r="X47" s="82"/>
      <c r="Y47" s="82"/>
      <c r="Z47" s="92"/>
      <c r="AA47" s="115">
        <v>51.3</v>
      </c>
      <c r="AB47" s="80">
        <v>51.9</v>
      </c>
      <c r="AC47" s="80">
        <v>51.9</v>
      </c>
      <c r="AD47" s="80">
        <v>51.9</v>
      </c>
      <c r="AE47" s="78">
        <f t="shared" si="38"/>
        <v>0</v>
      </c>
      <c r="AF47" s="77">
        <f>AG47-100%</f>
        <v>0</v>
      </c>
      <c r="AG47" s="81">
        <f>AD47/AC47</f>
        <v>1</v>
      </c>
      <c r="AH47" s="25">
        <f t="shared" si="46"/>
        <v>1</v>
      </c>
      <c r="AI47" s="61">
        <f t="shared" ref="AI47:AI53" si="48">AD47/AA47</f>
        <v>1.0116959064327486</v>
      </c>
    </row>
    <row r="48" spans="1:35" s="5" customFormat="1" ht="34.5" customHeight="1" outlineLevel="1" x14ac:dyDescent="0.25">
      <c r="A48" s="50" t="s">
        <v>72</v>
      </c>
      <c r="B48" s="58">
        <v>44.9</v>
      </c>
      <c r="C48" s="80">
        <v>49.4</v>
      </c>
      <c r="D48" s="80">
        <v>51.6</v>
      </c>
      <c r="E48" s="80">
        <v>51.9</v>
      </c>
      <c r="F48" s="76">
        <f t="shared" si="5"/>
        <v>0.29999999999999716</v>
      </c>
      <c r="G48" s="77">
        <f t="shared" si="0"/>
        <v>5.8139534883721034E-3</v>
      </c>
      <c r="H48" s="82">
        <f t="shared" si="42"/>
        <v>1.0058139534883721</v>
      </c>
      <c r="I48" s="82">
        <f t="shared" si="43"/>
        <v>1.0506072874493928</v>
      </c>
      <c r="J48" s="92">
        <f t="shared" si="44"/>
        <v>1.1559020044543429</v>
      </c>
      <c r="K48" s="89">
        <v>43.8</v>
      </c>
      <c r="L48" s="80">
        <v>48.2</v>
      </c>
      <c r="M48" s="80">
        <v>50.3</v>
      </c>
      <c r="N48" s="80">
        <v>50.6</v>
      </c>
      <c r="O48" s="76">
        <f t="shared" si="1"/>
        <v>0.30000000000000426</v>
      </c>
      <c r="P48" s="77">
        <f t="shared" si="2"/>
        <v>5.9642147117298094E-3</v>
      </c>
      <c r="Q48" s="82">
        <f t="shared" si="39"/>
        <v>1.0059642147117298</v>
      </c>
      <c r="R48" s="82">
        <f t="shared" si="40"/>
        <v>1.049792531120332</v>
      </c>
      <c r="S48" s="113">
        <f t="shared" si="41"/>
        <v>1.1552511415525115</v>
      </c>
      <c r="T48" s="89"/>
      <c r="U48" s="80"/>
      <c r="V48" s="80">
        <v>39.5</v>
      </c>
      <c r="W48" s="80">
        <v>39.5</v>
      </c>
      <c r="X48" s="82">
        <f>W48/V48</f>
        <v>1</v>
      </c>
      <c r="Y48" s="82"/>
      <c r="Z48" s="92"/>
      <c r="AA48" s="115">
        <v>50.9</v>
      </c>
      <c r="AB48" s="80">
        <v>52.1</v>
      </c>
      <c r="AC48" s="80">
        <v>52.1</v>
      </c>
      <c r="AD48" s="80">
        <v>52.1</v>
      </c>
      <c r="AE48" s="78">
        <f t="shared" si="38"/>
        <v>0</v>
      </c>
      <c r="AF48" s="77">
        <f t="shared" si="3"/>
        <v>0</v>
      </c>
      <c r="AG48" s="82">
        <f>AD48/AC48</f>
        <v>1</v>
      </c>
      <c r="AH48" s="26">
        <f t="shared" ref="AH48:AH53" si="49">AD48/AB48</f>
        <v>1</v>
      </c>
      <c r="AI48" s="61">
        <f t="shared" si="48"/>
        <v>1.0235756385068764</v>
      </c>
    </row>
    <row r="49" spans="1:35" s="5" customFormat="1" ht="42" customHeight="1" outlineLevel="1" x14ac:dyDescent="0.25">
      <c r="A49" s="50" t="s">
        <v>73</v>
      </c>
      <c r="B49" s="58"/>
      <c r="C49" s="80"/>
      <c r="D49" s="80"/>
      <c r="E49" s="80"/>
      <c r="F49" s="76">
        <f t="shared" si="5"/>
        <v>0</v>
      </c>
      <c r="G49" s="77"/>
      <c r="H49" s="82"/>
      <c r="I49" s="82"/>
      <c r="J49" s="92"/>
      <c r="K49" s="89">
        <v>44.2</v>
      </c>
      <c r="L49" s="80">
        <v>48.6</v>
      </c>
      <c r="M49" s="80">
        <v>50.7</v>
      </c>
      <c r="N49" s="80">
        <v>51</v>
      </c>
      <c r="O49" s="76">
        <f t="shared" si="1"/>
        <v>0.29999999999999716</v>
      </c>
      <c r="P49" s="77">
        <f t="shared" si="2"/>
        <v>5.9171597633136397E-3</v>
      </c>
      <c r="Q49" s="82">
        <f t="shared" si="39"/>
        <v>1.0059171597633136</v>
      </c>
      <c r="R49" s="82">
        <f t="shared" si="40"/>
        <v>1.0493827160493827</v>
      </c>
      <c r="S49" s="113">
        <f t="shared" si="41"/>
        <v>1.1538461538461537</v>
      </c>
      <c r="T49" s="89"/>
      <c r="U49" s="80"/>
      <c r="V49" s="80"/>
      <c r="W49" s="80"/>
      <c r="X49" s="82"/>
      <c r="Y49" s="82"/>
      <c r="Z49" s="92"/>
      <c r="AA49" s="115">
        <v>51.3</v>
      </c>
      <c r="AB49" s="80">
        <v>51.9</v>
      </c>
      <c r="AC49" s="80">
        <v>51.9</v>
      </c>
      <c r="AD49" s="80">
        <v>51.9</v>
      </c>
      <c r="AE49" s="78">
        <f t="shared" si="38"/>
        <v>0</v>
      </c>
      <c r="AF49" s="77">
        <f t="shared" si="3"/>
        <v>0</v>
      </c>
      <c r="AG49" s="82">
        <f t="shared" ref="AG49:AG53" si="50">AD49/AC49</f>
        <v>1</v>
      </c>
      <c r="AH49" s="26">
        <f t="shared" si="49"/>
        <v>1</v>
      </c>
      <c r="AI49" s="61">
        <f t="shared" si="48"/>
        <v>1.0116959064327486</v>
      </c>
    </row>
    <row r="50" spans="1:35" s="5" customFormat="1" ht="54.75" customHeight="1" outlineLevel="1" x14ac:dyDescent="0.25">
      <c r="A50" s="50" t="s">
        <v>70</v>
      </c>
      <c r="B50" s="58"/>
      <c r="C50" s="80"/>
      <c r="D50" s="80"/>
      <c r="E50" s="80"/>
      <c r="F50" s="76">
        <f t="shared" si="5"/>
        <v>0</v>
      </c>
      <c r="G50" s="77"/>
      <c r="H50" s="82"/>
      <c r="I50" s="82"/>
      <c r="J50" s="92"/>
      <c r="K50" s="89">
        <v>43.8</v>
      </c>
      <c r="L50" s="80"/>
      <c r="M50" s="80"/>
      <c r="N50" s="80"/>
      <c r="O50" s="76">
        <f t="shared" si="1"/>
        <v>0</v>
      </c>
      <c r="P50" s="77">
        <f t="shared" si="2"/>
        <v>-1</v>
      </c>
      <c r="Q50" s="82"/>
      <c r="R50" s="82"/>
      <c r="S50" s="113"/>
      <c r="T50" s="89"/>
      <c r="U50" s="80"/>
      <c r="V50" s="80"/>
      <c r="W50" s="80"/>
      <c r="X50" s="82"/>
      <c r="Y50" s="82"/>
      <c r="Z50" s="92"/>
      <c r="AA50" s="115">
        <v>51.9</v>
      </c>
      <c r="AB50" s="80"/>
      <c r="AC50" s="80"/>
      <c r="AD50" s="80"/>
      <c r="AE50" s="78">
        <f t="shared" si="38"/>
        <v>0</v>
      </c>
      <c r="AF50" s="77">
        <f t="shared" si="3"/>
        <v>-1</v>
      </c>
      <c r="AG50" s="82"/>
      <c r="AH50" s="26"/>
      <c r="AI50" s="61"/>
    </row>
    <row r="51" spans="1:35" s="5" customFormat="1" ht="54.75" customHeight="1" outlineLevel="1" x14ac:dyDescent="0.25">
      <c r="A51" s="50" t="s">
        <v>74</v>
      </c>
      <c r="B51" s="58"/>
      <c r="C51" s="80"/>
      <c r="D51" s="80"/>
      <c r="E51" s="80"/>
      <c r="F51" s="76"/>
      <c r="G51" s="77"/>
      <c r="H51" s="82"/>
      <c r="I51" s="82"/>
      <c r="J51" s="92"/>
      <c r="K51" s="89">
        <v>44.2</v>
      </c>
      <c r="L51" s="80">
        <v>48.6</v>
      </c>
      <c r="M51" s="80">
        <v>50.7</v>
      </c>
      <c r="N51" s="80">
        <v>51</v>
      </c>
      <c r="O51" s="76">
        <f t="shared" si="1"/>
        <v>0.29999999999999716</v>
      </c>
      <c r="P51" s="77">
        <f t="shared" si="2"/>
        <v>5.9171597633136397E-3</v>
      </c>
      <c r="Q51" s="82">
        <f>N51/M51</f>
        <v>1.0059171597633136</v>
      </c>
      <c r="R51" s="82">
        <f t="shared" si="40"/>
        <v>1.0493827160493827</v>
      </c>
      <c r="S51" s="113">
        <f t="shared" si="41"/>
        <v>1.1538461538461537</v>
      </c>
      <c r="T51" s="89"/>
      <c r="U51" s="80"/>
      <c r="V51" s="80"/>
      <c r="W51" s="80"/>
      <c r="X51" s="82"/>
      <c r="Y51" s="82"/>
      <c r="Z51" s="92"/>
      <c r="AA51" s="115">
        <v>51.3</v>
      </c>
      <c r="AB51" s="80">
        <v>51.9</v>
      </c>
      <c r="AC51" s="80">
        <v>51.9</v>
      </c>
      <c r="AD51" s="80">
        <v>51.9</v>
      </c>
      <c r="AE51" s="78">
        <f t="shared" si="38"/>
        <v>0</v>
      </c>
      <c r="AF51" s="77">
        <f t="shared" si="3"/>
        <v>0</v>
      </c>
      <c r="AG51" s="82">
        <f t="shared" si="50"/>
        <v>1</v>
      </c>
      <c r="AH51" s="26">
        <f t="shared" si="49"/>
        <v>1</v>
      </c>
      <c r="AI51" s="61">
        <f t="shared" si="48"/>
        <v>1.0116959064327486</v>
      </c>
    </row>
    <row r="52" spans="1:35" s="10" customFormat="1" ht="39" customHeight="1" x14ac:dyDescent="0.25">
      <c r="A52" s="51" t="s">
        <v>21</v>
      </c>
      <c r="B52" s="56">
        <f>AVERAGE(B53:B55)</f>
        <v>54.65</v>
      </c>
      <c r="C52" s="71">
        <v>58</v>
      </c>
      <c r="D52" s="76">
        <v>58.1</v>
      </c>
      <c r="E52" s="76">
        <f>AVERAGE(E53:E55)</f>
        <v>58.9</v>
      </c>
      <c r="F52" s="76">
        <f t="shared" si="5"/>
        <v>0.79999999999999716</v>
      </c>
      <c r="G52" s="77">
        <f t="shared" si="0"/>
        <v>1.3769363166953541E-2</v>
      </c>
      <c r="H52" s="77">
        <f>E52/D52</f>
        <v>1.0137693631669535</v>
      </c>
      <c r="I52" s="77">
        <f>E52/C52</f>
        <v>1.0155172413793103</v>
      </c>
      <c r="J52" s="88">
        <f>E52/B52</f>
        <v>1.0777676120768527</v>
      </c>
      <c r="K52" s="87">
        <f>AVERAGE(K53:K55)</f>
        <v>54.733333333333327</v>
      </c>
      <c r="L52" s="76">
        <v>56.050000000000004</v>
      </c>
      <c r="M52" s="76">
        <v>55.966666666666669</v>
      </c>
      <c r="N52" s="76">
        <f>AVERAGE(N53:N55)</f>
        <v>56.966666666666669</v>
      </c>
      <c r="O52" s="76">
        <f t="shared" si="1"/>
        <v>1</v>
      </c>
      <c r="P52" s="77">
        <f t="shared" si="2"/>
        <v>1.7867778439547344E-2</v>
      </c>
      <c r="Q52" s="77">
        <f t="shared" si="39"/>
        <v>1.0178677784395473</v>
      </c>
      <c r="R52" s="77">
        <f t="shared" si="40"/>
        <v>1.0163544454356228</v>
      </c>
      <c r="S52" s="111">
        <f t="shared" si="41"/>
        <v>1.0408038976857492</v>
      </c>
      <c r="T52" s="87"/>
      <c r="U52" s="76"/>
      <c r="V52" s="76"/>
      <c r="W52" s="76"/>
      <c r="X52" s="77"/>
      <c r="Y52" s="77"/>
      <c r="Z52" s="88"/>
      <c r="AA52" s="114">
        <f>AVERAGE(AA53:AA55)</f>
        <v>59.475000000000001</v>
      </c>
      <c r="AB52" s="78">
        <v>57.55</v>
      </c>
      <c r="AC52" s="78">
        <v>57.55</v>
      </c>
      <c r="AD52" s="78">
        <f>AVERAGE(AD53:AD55)</f>
        <v>57.55</v>
      </c>
      <c r="AE52" s="78">
        <f t="shared" si="38"/>
        <v>0</v>
      </c>
      <c r="AF52" s="77">
        <f t="shared" si="3"/>
        <v>0</v>
      </c>
      <c r="AG52" s="77">
        <f t="shared" si="50"/>
        <v>1</v>
      </c>
      <c r="AH52" s="83">
        <f t="shared" si="49"/>
        <v>1</v>
      </c>
      <c r="AI52" s="104">
        <f t="shared" si="48"/>
        <v>0.96763345943673806</v>
      </c>
    </row>
    <row r="53" spans="1:35" s="5" customFormat="1" ht="21.75" customHeight="1" outlineLevel="1" x14ac:dyDescent="0.25">
      <c r="A53" s="50" t="s">
        <v>46</v>
      </c>
      <c r="B53" s="58">
        <v>54.65</v>
      </c>
      <c r="C53" s="73">
        <v>58</v>
      </c>
      <c r="D53" s="80">
        <v>58.1</v>
      </c>
      <c r="E53" s="80">
        <v>58.9</v>
      </c>
      <c r="F53" s="76">
        <f t="shared" si="5"/>
        <v>0.79999999999999716</v>
      </c>
      <c r="G53" s="77">
        <f t="shared" si="0"/>
        <v>1.3769363166953541E-2</v>
      </c>
      <c r="H53" s="81">
        <f>E53/D53</f>
        <v>1.0137693631669535</v>
      </c>
      <c r="I53" s="81">
        <f>E53/C53</f>
        <v>1.0155172413793103</v>
      </c>
      <c r="J53" s="90">
        <f>E53/B53</f>
        <v>1.0777676120768527</v>
      </c>
      <c r="K53" s="89">
        <v>53.2</v>
      </c>
      <c r="L53" s="80">
        <v>57.15</v>
      </c>
      <c r="M53" s="80">
        <v>56.9</v>
      </c>
      <c r="N53" s="80">
        <v>56.9</v>
      </c>
      <c r="O53" s="76">
        <f t="shared" si="1"/>
        <v>0</v>
      </c>
      <c r="P53" s="77">
        <f t="shared" si="2"/>
        <v>0</v>
      </c>
      <c r="Q53" s="81">
        <f t="shared" si="39"/>
        <v>1</v>
      </c>
      <c r="R53" s="81">
        <f t="shared" si="40"/>
        <v>0.99562554680664916</v>
      </c>
      <c r="S53" s="112">
        <f t="shared" si="41"/>
        <v>1.0695488721804511</v>
      </c>
      <c r="T53" s="89"/>
      <c r="U53" s="80"/>
      <c r="V53" s="80"/>
      <c r="W53" s="80"/>
      <c r="X53" s="81"/>
      <c r="Y53" s="81"/>
      <c r="Z53" s="90"/>
      <c r="AA53" s="115">
        <v>62.95</v>
      </c>
      <c r="AB53" s="80">
        <v>59.1</v>
      </c>
      <c r="AC53" s="80">
        <v>59.1</v>
      </c>
      <c r="AD53" s="80">
        <v>59.1</v>
      </c>
      <c r="AE53" s="78">
        <f t="shared" si="38"/>
        <v>0</v>
      </c>
      <c r="AF53" s="77">
        <f t="shared" si="3"/>
        <v>0</v>
      </c>
      <c r="AG53" s="81">
        <f t="shared" si="50"/>
        <v>1</v>
      </c>
      <c r="AH53" s="81">
        <f t="shared" si="49"/>
        <v>1</v>
      </c>
      <c r="AI53" s="90">
        <f t="shared" si="48"/>
        <v>0.9388403494837172</v>
      </c>
    </row>
    <row r="54" spans="1:35" s="5" customFormat="1" ht="23.25" customHeight="1" outlineLevel="1" x14ac:dyDescent="0.25">
      <c r="A54" s="50" t="s">
        <v>22</v>
      </c>
      <c r="B54" s="63"/>
      <c r="C54" s="74"/>
      <c r="D54" s="84"/>
      <c r="E54" s="84"/>
      <c r="F54" s="76">
        <f t="shared" si="5"/>
        <v>0</v>
      </c>
      <c r="G54" s="77">
        <f t="shared" si="0"/>
        <v>-1</v>
      </c>
      <c r="H54" s="82"/>
      <c r="I54" s="82"/>
      <c r="J54" s="92"/>
      <c r="K54" s="89">
        <v>57</v>
      </c>
      <c r="L54" s="80">
        <v>57</v>
      </c>
      <c r="M54" s="80">
        <v>57</v>
      </c>
      <c r="N54" s="80">
        <v>57</v>
      </c>
      <c r="O54" s="76">
        <f t="shared" si="1"/>
        <v>0</v>
      </c>
      <c r="P54" s="77">
        <f t="shared" si="2"/>
        <v>0</v>
      </c>
      <c r="Q54" s="82">
        <f t="shared" si="39"/>
        <v>1</v>
      </c>
      <c r="R54" s="82">
        <f t="shared" si="40"/>
        <v>1</v>
      </c>
      <c r="S54" s="113">
        <f t="shared" si="41"/>
        <v>1</v>
      </c>
      <c r="T54" s="89"/>
      <c r="U54" s="80"/>
      <c r="V54" s="80"/>
      <c r="W54" s="80"/>
      <c r="X54" s="82"/>
      <c r="Y54" s="82"/>
      <c r="Z54" s="92"/>
      <c r="AA54" s="115"/>
      <c r="AB54" s="80"/>
      <c r="AC54" s="80"/>
      <c r="AD54" s="80"/>
      <c r="AE54" s="78">
        <f t="shared" si="38"/>
        <v>0</v>
      </c>
      <c r="AF54" s="77">
        <f t="shared" si="3"/>
        <v>-1</v>
      </c>
      <c r="AG54" s="86"/>
      <c r="AH54" s="82"/>
      <c r="AI54" s="92"/>
    </row>
    <row r="55" spans="1:35" s="5" customFormat="1" ht="18" outlineLevel="1" x14ac:dyDescent="0.25">
      <c r="A55" s="50" t="s">
        <v>23</v>
      </c>
      <c r="B55" s="63"/>
      <c r="C55" s="74"/>
      <c r="D55" s="84"/>
      <c r="E55" s="84"/>
      <c r="F55" s="76">
        <f t="shared" si="5"/>
        <v>0</v>
      </c>
      <c r="G55" s="77">
        <f t="shared" si="0"/>
        <v>-1</v>
      </c>
      <c r="H55" s="82"/>
      <c r="I55" s="82"/>
      <c r="J55" s="92"/>
      <c r="K55" s="89">
        <v>54</v>
      </c>
      <c r="L55" s="80">
        <v>54</v>
      </c>
      <c r="M55" s="80">
        <v>54</v>
      </c>
      <c r="N55" s="80">
        <v>57</v>
      </c>
      <c r="O55" s="76">
        <f t="shared" si="1"/>
        <v>3</v>
      </c>
      <c r="P55" s="77">
        <f t="shared" si="2"/>
        <v>5.555555555555558E-2</v>
      </c>
      <c r="Q55" s="82">
        <f t="shared" si="39"/>
        <v>1.0555555555555556</v>
      </c>
      <c r="R55" s="82">
        <f t="shared" si="40"/>
        <v>1.0555555555555556</v>
      </c>
      <c r="S55" s="113">
        <f t="shared" si="41"/>
        <v>1.0555555555555556</v>
      </c>
      <c r="T55" s="89"/>
      <c r="U55" s="80"/>
      <c r="V55" s="80"/>
      <c r="W55" s="80"/>
      <c r="X55" s="82"/>
      <c r="Y55" s="82"/>
      <c r="Z55" s="92"/>
      <c r="AA55" s="115">
        <v>56</v>
      </c>
      <c r="AB55" s="80">
        <v>56</v>
      </c>
      <c r="AC55" s="80">
        <v>56</v>
      </c>
      <c r="AD55" s="80">
        <v>56</v>
      </c>
      <c r="AE55" s="78">
        <f t="shared" si="38"/>
        <v>0</v>
      </c>
      <c r="AF55" s="77">
        <f t="shared" si="3"/>
        <v>0</v>
      </c>
      <c r="AG55" s="82">
        <f>AD55/AC55</f>
        <v>1</v>
      </c>
      <c r="AH55" s="82">
        <f>AD55/AB55</f>
        <v>1</v>
      </c>
      <c r="AI55" s="92">
        <f>AD55/AA55</f>
        <v>1</v>
      </c>
    </row>
    <row r="56" spans="1:35" s="10" customFormat="1" ht="18" x14ac:dyDescent="0.25">
      <c r="A56" s="49" t="s">
        <v>24</v>
      </c>
      <c r="B56" s="56">
        <f>AVERAGE(B57:B58)</f>
        <v>44.7</v>
      </c>
      <c r="C56" s="71">
        <v>49.849999999999994</v>
      </c>
      <c r="D56" s="76">
        <v>51.3</v>
      </c>
      <c r="E56" s="76">
        <f>AVERAGE(E57:E58)</f>
        <v>51.3</v>
      </c>
      <c r="F56" s="76">
        <f>E56-D56</f>
        <v>0</v>
      </c>
      <c r="G56" s="77">
        <f t="shared" si="0"/>
        <v>0</v>
      </c>
      <c r="H56" s="77">
        <f t="shared" ref="H56:H72" si="51">E56/D56</f>
        <v>1</v>
      </c>
      <c r="I56" s="77">
        <f t="shared" ref="I56:I72" si="52">E56/C56</f>
        <v>1.0290872617853561</v>
      </c>
      <c r="J56" s="88">
        <f t="shared" ref="J56:J72" si="53">E56/B56</f>
        <v>1.1476510067114092</v>
      </c>
      <c r="K56" s="87">
        <f>AVERAGE(K57:K58)</f>
        <v>43.5</v>
      </c>
      <c r="L56" s="76">
        <v>47.2</v>
      </c>
      <c r="M56" s="76">
        <v>48.6</v>
      </c>
      <c r="N56" s="76">
        <f>AVERAGE(N57:N58)</f>
        <v>48.6</v>
      </c>
      <c r="O56" s="76">
        <f t="shared" si="1"/>
        <v>0</v>
      </c>
      <c r="P56" s="77">
        <f t="shared" si="2"/>
        <v>0</v>
      </c>
      <c r="Q56" s="77">
        <f t="shared" ref="Q56:Q80" si="54">N56/M56</f>
        <v>1</v>
      </c>
      <c r="R56" s="77">
        <f t="shared" ref="R56:R80" si="55">N56/L56</f>
        <v>1.0296610169491525</v>
      </c>
      <c r="S56" s="111">
        <f t="shared" ref="S56:S79" si="56">N56/K56</f>
        <v>1.1172413793103448</v>
      </c>
      <c r="T56" s="87"/>
      <c r="U56" s="76"/>
      <c r="V56" s="76"/>
      <c r="W56" s="76"/>
      <c r="X56" s="77"/>
      <c r="Y56" s="77"/>
      <c r="Z56" s="88"/>
      <c r="AA56" s="114">
        <f>AVERAGE(AA57:AA58)</f>
        <v>49.95</v>
      </c>
      <c r="AB56" s="78">
        <v>50.8</v>
      </c>
      <c r="AC56" s="78">
        <v>50.85</v>
      </c>
      <c r="AD56" s="78">
        <f>AVERAGE(AD57:AD58)</f>
        <v>50.85</v>
      </c>
      <c r="AE56" s="78">
        <f t="shared" si="38"/>
        <v>0</v>
      </c>
      <c r="AF56" s="77">
        <f t="shared" si="3"/>
        <v>0</v>
      </c>
      <c r="AG56" s="77">
        <f t="shared" ref="AG56:AG77" si="57">AD56/AC56</f>
        <v>1</v>
      </c>
      <c r="AH56" s="77">
        <f t="shared" ref="AH56:AH77" si="58">AD56/AB56</f>
        <v>1.0009842519685039</v>
      </c>
      <c r="AI56" s="65">
        <f t="shared" ref="AI56:AI77" si="59">AD56/AA56</f>
        <v>1.0180180180180181</v>
      </c>
    </row>
    <row r="57" spans="1:35" s="5" customFormat="1" ht="37.5" customHeight="1" outlineLevel="1" x14ac:dyDescent="0.25">
      <c r="A57" s="50" t="s">
        <v>34</v>
      </c>
      <c r="B57" s="58">
        <v>44.8</v>
      </c>
      <c r="C57" s="73">
        <v>45.8</v>
      </c>
      <c r="D57" s="80">
        <v>46.3</v>
      </c>
      <c r="E57" s="80">
        <v>46.3</v>
      </c>
      <c r="F57" s="76">
        <f t="shared" si="5"/>
        <v>0</v>
      </c>
      <c r="G57" s="77">
        <f t="shared" si="0"/>
        <v>0</v>
      </c>
      <c r="H57" s="82">
        <f t="shared" si="51"/>
        <v>1</v>
      </c>
      <c r="I57" s="82">
        <f t="shared" si="52"/>
        <v>1.0109170305676856</v>
      </c>
      <c r="J57" s="92">
        <f t="shared" si="53"/>
        <v>1.0334821428571428</v>
      </c>
      <c r="K57" s="89">
        <v>43.6</v>
      </c>
      <c r="L57" s="80">
        <v>44.6</v>
      </c>
      <c r="M57" s="80">
        <v>45.1</v>
      </c>
      <c r="N57" s="80">
        <v>45.1</v>
      </c>
      <c r="O57" s="76">
        <f t="shared" si="1"/>
        <v>0</v>
      </c>
      <c r="P57" s="77">
        <f t="shared" si="2"/>
        <v>0</v>
      </c>
      <c r="Q57" s="82">
        <f t="shared" si="54"/>
        <v>1</v>
      </c>
      <c r="R57" s="82">
        <f t="shared" si="55"/>
        <v>1.0112107623318385</v>
      </c>
      <c r="S57" s="113">
        <f t="shared" si="56"/>
        <v>1.0344036697247707</v>
      </c>
      <c r="T57" s="94"/>
      <c r="U57" s="84"/>
      <c r="V57" s="84"/>
      <c r="W57" s="84"/>
      <c r="X57" s="82"/>
      <c r="Y57" s="82"/>
      <c r="Z57" s="92"/>
      <c r="AA57" s="115">
        <v>50.2</v>
      </c>
      <c r="AB57" s="80">
        <v>50.7</v>
      </c>
      <c r="AC57" s="80">
        <v>51.2</v>
      </c>
      <c r="AD57" s="80">
        <v>51.2</v>
      </c>
      <c r="AE57" s="78">
        <f t="shared" si="38"/>
        <v>0</v>
      </c>
      <c r="AF57" s="77">
        <f t="shared" si="3"/>
        <v>0</v>
      </c>
      <c r="AG57" s="82">
        <f t="shared" si="57"/>
        <v>1</v>
      </c>
      <c r="AH57" s="82">
        <f t="shared" si="58"/>
        <v>1.0098619329388561</v>
      </c>
      <c r="AI57" s="61">
        <f t="shared" si="59"/>
        <v>1.0199203187250996</v>
      </c>
    </row>
    <row r="58" spans="1:35" s="5" customFormat="1" ht="34.5" customHeight="1" outlineLevel="1" x14ac:dyDescent="0.25">
      <c r="A58" s="50" t="s">
        <v>40</v>
      </c>
      <c r="B58" s="58">
        <v>44.6</v>
      </c>
      <c r="C58" s="73">
        <v>53.9</v>
      </c>
      <c r="D58" s="80">
        <v>56.3</v>
      </c>
      <c r="E58" s="80">
        <v>56.3</v>
      </c>
      <c r="F58" s="76">
        <f t="shared" si="5"/>
        <v>0</v>
      </c>
      <c r="G58" s="77">
        <f t="shared" si="0"/>
        <v>0</v>
      </c>
      <c r="H58" s="82">
        <f t="shared" si="51"/>
        <v>1</v>
      </c>
      <c r="I58" s="82">
        <f t="shared" si="52"/>
        <v>1.0445269016697587</v>
      </c>
      <c r="J58" s="92">
        <f t="shared" si="53"/>
        <v>1.2623318385650224</v>
      </c>
      <c r="K58" s="89">
        <v>43.4</v>
      </c>
      <c r="L58" s="80">
        <v>49.8</v>
      </c>
      <c r="M58" s="80">
        <v>52.1</v>
      </c>
      <c r="N58" s="80">
        <v>52.1</v>
      </c>
      <c r="O58" s="76">
        <f t="shared" si="1"/>
        <v>0</v>
      </c>
      <c r="P58" s="77">
        <f t="shared" si="2"/>
        <v>0</v>
      </c>
      <c r="Q58" s="82">
        <f t="shared" si="54"/>
        <v>1</v>
      </c>
      <c r="R58" s="82">
        <f t="shared" si="55"/>
        <v>1.0461847389558234</v>
      </c>
      <c r="S58" s="113">
        <f t="shared" si="56"/>
        <v>1.2004608294930876</v>
      </c>
      <c r="T58" s="89"/>
      <c r="U58" s="80"/>
      <c r="V58" s="80"/>
      <c r="W58" s="80"/>
      <c r="X58" s="82"/>
      <c r="Y58" s="82"/>
      <c r="Z58" s="92"/>
      <c r="AA58" s="115">
        <v>49.7</v>
      </c>
      <c r="AB58" s="80">
        <v>50.9</v>
      </c>
      <c r="AC58" s="80">
        <v>50.5</v>
      </c>
      <c r="AD58" s="80">
        <v>50.5</v>
      </c>
      <c r="AE58" s="78">
        <f t="shared" si="38"/>
        <v>0</v>
      </c>
      <c r="AF58" s="77">
        <f t="shared" si="3"/>
        <v>0</v>
      </c>
      <c r="AG58" s="82">
        <f t="shared" si="57"/>
        <v>1</v>
      </c>
      <c r="AH58" s="82">
        <f t="shared" si="58"/>
        <v>0.99214145383104124</v>
      </c>
      <c r="AI58" s="61">
        <f t="shared" si="59"/>
        <v>1.0160965794768611</v>
      </c>
    </row>
    <row r="59" spans="1:35" s="10" customFormat="1" ht="17.25" customHeight="1" x14ac:dyDescent="0.25">
      <c r="A59" s="49" t="s">
        <v>25</v>
      </c>
      <c r="B59" s="56">
        <f>AVERAGE(B60:B66)</f>
        <v>43.745714285714278</v>
      </c>
      <c r="C59" s="71">
        <v>46.214285714285715</v>
      </c>
      <c r="D59" s="76">
        <v>47.228571428571435</v>
      </c>
      <c r="E59" s="76">
        <f>AVERAGE(E60:E66)</f>
        <v>47.300000000000004</v>
      </c>
      <c r="F59" s="76">
        <f>E59-D59</f>
        <v>7.1428571428569398E-2</v>
      </c>
      <c r="G59" s="77">
        <f t="shared" si="0"/>
        <v>1.5124016938898865E-3</v>
      </c>
      <c r="H59" s="77">
        <f>E59/D59</f>
        <v>1.0015124016938899</v>
      </c>
      <c r="I59" s="77">
        <f>E59/C59</f>
        <v>1.0234930448222566</v>
      </c>
      <c r="J59" s="88">
        <f>E59/B59</f>
        <v>1.0812487753902427</v>
      </c>
      <c r="K59" s="87">
        <f>AVERAGE(K60:K66)</f>
        <v>41.557142857142857</v>
      </c>
      <c r="L59" s="76">
        <v>44.068571428571431</v>
      </c>
      <c r="M59" s="76">
        <v>45.175714285714285</v>
      </c>
      <c r="N59" s="76">
        <f>AVERAGE(N60:N66)</f>
        <v>45.247142857142862</v>
      </c>
      <c r="O59" s="76">
        <f>N59-M59</f>
        <v>7.1428571428576504E-2</v>
      </c>
      <c r="P59" s="77">
        <f t="shared" si="2"/>
        <v>1.5811276602473168E-3</v>
      </c>
      <c r="Q59" s="77">
        <f>N59/M59</f>
        <v>1.0015811276602473</v>
      </c>
      <c r="R59" s="77">
        <f t="shared" si="55"/>
        <v>1.0267440352697097</v>
      </c>
      <c r="S59" s="111">
        <f t="shared" si="56"/>
        <v>1.0887933997937436</v>
      </c>
      <c r="T59" s="87"/>
      <c r="U59" s="76">
        <f>U62</f>
        <v>39.5</v>
      </c>
      <c r="V59" s="76">
        <v>37.200000000000003</v>
      </c>
      <c r="W59" s="76">
        <f>W62</f>
        <v>37.200000000000003</v>
      </c>
      <c r="X59" s="77">
        <f>W59/V59</f>
        <v>1</v>
      </c>
      <c r="Y59" s="77">
        <f>W59/U59</f>
        <v>0.9417721518987342</v>
      </c>
      <c r="Z59" s="120" t="e">
        <f t="shared" ref="Y59:Z59" si="60">Z62</f>
        <v>#DIV/0!</v>
      </c>
      <c r="AA59" s="114">
        <f>AVERAGE(AA60:AA66)</f>
        <v>49.357142857142854</v>
      </c>
      <c r="AB59" s="78">
        <v>49.788571428571437</v>
      </c>
      <c r="AC59" s="78">
        <v>49.731428571428573</v>
      </c>
      <c r="AD59" s="78">
        <f>AVERAGE(AD60:AD66)</f>
        <v>49.731428571428573</v>
      </c>
      <c r="AE59" s="78">
        <f t="shared" si="38"/>
        <v>0</v>
      </c>
      <c r="AF59" s="77">
        <f>AG59-100%</f>
        <v>0</v>
      </c>
      <c r="AG59" s="77">
        <f t="shared" si="57"/>
        <v>1</v>
      </c>
      <c r="AH59" s="77">
        <f t="shared" si="58"/>
        <v>0.99885228968208406</v>
      </c>
      <c r="AI59" s="65">
        <f t="shared" si="59"/>
        <v>1.0075832127351665</v>
      </c>
    </row>
    <row r="60" spans="1:35" s="5" customFormat="1" ht="24.75" customHeight="1" outlineLevel="1" x14ac:dyDescent="0.25">
      <c r="A60" s="50" t="s">
        <v>43</v>
      </c>
      <c r="B60" s="58">
        <v>40.4</v>
      </c>
      <c r="C60" s="73">
        <v>42.35</v>
      </c>
      <c r="D60" s="80">
        <v>42.35</v>
      </c>
      <c r="E60" s="80">
        <v>42.85</v>
      </c>
      <c r="F60" s="76">
        <f>E60-D60</f>
        <v>0.5</v>
      </c>
      <c r="G60" s="77">
        <f t="shared" si="0"/>
        <v>1.1806375442739103E-2</v>
      </c>
      <c r="H60" s="82">
        <f t="shared" si="51"/>
        <v>1.0118063754427391</v>
      </c>
      <c r="I60" s="82">
        <f t="shared" si="52"/>
        <v>1.0118063754427391</v>
      </c>
      <c r="J60" s="92">
        <f t="shared" si="53"/>
        <v>1.0606435643564358</v>
      </c>
      <c r="K60" s="94">
        <v>38.299999999999997</v>
      </c>
      <c r="L60" s="84">
        <v>40.75</v>
      </c>
      <c r="M60" s="84">
        <v>41.75</v>
      </c>
      <c r="N60" s="84">
        <v>42.25</v>
      </c>
      <c r="O60" s="76">
        <f t="shared" si="1"/>
        <v>0.5</v>
      </c>
      <c r="P60" s="77">
        <f t="shared" si="2"/>
        <v>1.1976047904191711E-2</v>
      </c>
      <c r="Q60" s="82">
        <f t="shared" si="54"/>
        <v>1.0119760479041917</v>
      </c>
      <c r="R60" s="82">
        <f t="shared" si="55"/>
        <v>1.0368098159509203</v>
      </c>
      <c r="S60" s="113">
        <f t="shared" si="56"/>
        <v>1.1031331592689295</v>
      </c>
      <c r="T60" s="89"/>
      <c r="U60" s="80"/>
      <c r="V60" s="80"/>
      <c r="W60" s="80"/>
      <c r="X60" s="86"/>
      <c r="Y60" s="82"/>
      <c r="Z60" s="92"/>
      <c r="AA60" s="115">
        <v>46.23</v>
      </c>
      <c r="AB60" s="80">
        <v>46.85</v>
      </c>
      <c r="AC60" s="80">
        <v>46.95</v>
      </c>
      <c r="AD60" s="80">
        <v>46.95</v>
      </c>
      <c r="AE60" s="78">
        <f t="shared" si="38"/>
        <v>0</v>
      </c>
      <c r="AF60" s="77">
        <f t="shared" si="3"/>
        <v>0</v>
      </c>
      <c r="AG60" s="82">
        <f t="shared" si="57"/>
        <v>1</v>
      </c>
      <c r="AH60" s="82">
        <f t="shared" si="58"/>
        <v>1.0021344717182497</v>
      </c>
      <c r="AI60" s="61">
        <f t="shared" si="59"/>
        <v>1.0155743024010384</v>
      </c>
    </row>
    <row r="61" spans="1:35" s="5" customFormat="1" ht="50.25" customHeight="1" outlineLevel="1" x14ac:dyDescent="0.25">
      <c r="A61" s="50" t="s">
        <v>63</v>
      </c>
      <c r="B61" s="58">
        <v>50.7</v>
      </c>
      <c r="C61" s="73">
        <v>53.9</v>
      </c>
      <c r="D61" s="80">
        <v>56.3</v>
      </c>
      <c r="E61" s="80">
        <v>56.3</v>
      </c>
      <c r="F61" s="76">
        <f t="shared" si="5"/>
        <v>0</v>
      </c>
      <c r="G61" s="77">
        <f t="shared" si="0"/>
        <v>0</v>
      </c>
      <c r="H61" s="82">
        <f t="shared" si="51"/>
        <v>1</v>
      </c>
      <c r="I61" s="82">
        <f t="shared" si="52"/>
        <v>1.0445269016697587</v>
      </c>
      <c r="J61" s="92">
        <f t="shared" si="53"/>
        <v>1.1104536489151873</v>
      </c>
      <c r="K61" s="94">
        <v>48.8</v>
      </c>
      <c r="L61" s="84">
        <v>49.9</v>
      </c>
      <c r="M61" s="84">
        <v>52.2</v>
      </c>
      <c r="N61" s="84">
        <v>52.2</v>
      </c>
      <c r="O61" s="76">
        <f t="shared" si="1"/>
        <v>0</v>
      </c>
      <c r="P61" s="77">
        <f t="shared" si="2"/>
        <v>0</v>
      </c>
      <c r="Q61" s="82">
        <f t="shared" si="54"/>
        <v>1</v>
      </c>
      <c r="R61" s="82">
        <f t="shared" si="55"/>
        <v>1.0460921843687376</v>
      </c>
      <c r="S61" s="113">
        <f t="shared" si="56"/>
        <v>1.069672131147541</v>
      </c>
      <c r="T61" s="89"/>
      <c r="U61" s="80"/>
      <c r="V61" s="80"/>
      <c r="W61" s="80"/>
      <c r="X61" s="86"/>
      <c r="Y61" s="82"/>
      <c r="Z61" s="92"/>
      <c r="AA61" s="115">
        <v>52.7</v>
      </c>
      <c r="AB61" s="80">
        <v>52.9</v>
      </c>
      <c r="AC61" s="80">
        <v>52.9</v>
      </c>
      <c r="AD61" s="80">
        <v>52.9</v>
      </c>
      <c r="AE61" s="78">
        <f t="shared" si="38"/>
        <v>0</v>
      </c>
      <c r="AF61" s="77">
        <f t="shared" si="3"/>
        <v>0</v>
      </c>
      <c r="AG61" s="82">
        <f t="shared" si="57"/>
        <v>1</v>
      </c>
      <c r="AH61" s="82">
        <f t="shared" si="58"/>
        <v>1</v>
      </c>
      <c r="AI61" s="61">
        <f t="shared" si="59"/>
        <v>1.0037950664136621</v>
      </c>
    </row>
    <row r="62" spans="1:35" s="5" customFormat="1" ht="54" outlineLevel="1" x14ac:dyDescent="0.25">
      <c r="A62" s="50" t="s">
        <v>65</v>
      </c>
      <c r="B62" s="58">
        <v>41.47</v>
      </c>
      <c r="C62" s="73">
        <v>45.6</v>
      </c>
      <c r="D62" s="80">
        <v>47.6</v>
      </c>
      <c r="E62" s="80">
        <v>47.6</v>
      </c>
      <c r="F62" s="76">
        <f t="shared" si="5"/>
        <v>0</v>
      </c>
      <c r="G62" s="77">
        <f t="shared" si="0"/>
        <v>0</v>
      </c>
      <c r="H62" s="82">
        <f t="shared" si="51"/>
        <v>1</v>
      </c>
      <c r="I62" s="82">
        <f t="shared" si="52"/>
        <v>1.0438596491228069</v>
      </c>
      <c r="J62" s="92">
        <f t="shared" si="53"/>
        <v>1.1478176995418374</v>
      </c>
      <c r="K62" s="94">
        <v>39.5</v>
      </c>
      <c r="L62" s="84">
        <v>43.43</v>
      </c>
      <c r="M62" s="84">
        <v>45.33</v>
      </c>
      <c r="N62" s="84">
        <v>45.33</v>
      </c>
      <c r="O62" s="76">
        <f t="shared" si="1"/>
        <v>0</v>
      </c>
      <c r="P62" s="77">
        <f t="shared" si="2"/>
        <v>0</v>
      </c>
      <c r="Q62" s="82">
        <f t="shared" si="54"/>
        <v>1</v>
      </c>
      <c r="R62" s="82">
        <f t="shared" si="55"/>
        <v>1.0437485609026018</v>
      </c>
      <c r="S62" s="113">
        <f t="shared" si="56"/>
        <v>1.1475949367088607</v>
      </c>
      <c r="T62" s="89"/>
      <c r="U62" s="80">
        <v>39.5</v>
      </c>
      <c r="V62" s="80">
        <v>37.200000000000003</v>
      </c>
      <c r="W62" s="80">
        <v>37.200000000000003</v>
      </c>
      <c r="X62" s="82">
        <f>W62/V62</f>
        <v>1</v>
      </c>
      <c r="Y62" s="82">
        <f>W62/U62</f>
        <v>0.9417721518987342</v>
      </c>
      <c r="Z62" s="92" t="e">
        <f>W62/T62*100</f>
        <v>#DIV/0!</v>
      </c>
      <c r="AA62" s="115">
        <v>48.07</v>
      </c>
      <c r="AB62" s="80">
        <v>48.27</v>
      </c>
      <c r="AC62" s="80">
        <v>48.27</v>
      </c>
      <c r="AD62" s="80">
        <v>48.27</v>
      </c>
      <c r="AE62" s="78">
        <f t="shared" si="38"/>
        <v>0</v>
      </c>
      <c r="AF62" s="77">
        <f t="shared" si="3"/>
        <v>0</v>
      </c>
      <c r="AG62" s="82">
        <f t="shared" si="57"/>
        <v>1</v>
      </c>
      <c r="AH62" s="82">
        <f t="shared" si="58"/>
        <v>1</v>
      </c>
      <c r="AI62" s="61">
        <f t="shared" si="59"/>
        <v>1.0041605991262743</v>
      </c>
    </row>
    <row r="63" spans="1:35" s="5" customFormat="1" ht="51.75" customHeight="1" outlineLevel="1" x14ac:dyDescent="0.25">
      <c r="A63" s="50" t="s">
        <v>64</v>
      </c>
      <c r="B63" s="58">
        <v>40.4</v>
      </c>
      <c r="C63" s="73">
        <v>44.4</v>
      </c>
      <c r="D63" s="80">
        <v>46.4</v>
      </c>
      <c r="E63" s="80">
        <v>46.4</v>
      </c>
      <c r="F63" s="76">
        <f t="shared" si="5"/>
        <v>0</v>
      </c>
      <c r="G63" s="77">
        <f t="shared" si="0"/>
        <v>0</v>
      </c>
      <c r="H63" s="82">
        <f t="shared" si="51"/>
        <v>1</v>
      </c>
      <c r="I63" s="82">
        <f t="shared" si="52"/>
        <v>1.045045045045045</v>
      </c>
      <c r="J63" s="92">
        <f t="shared" si="53"/>
        <v>1.1485148514851484</v>
      </c>
      <c r="K63" s="94">
        <v>38.299999999999997</v>
      </c>
      <c r="L63" s="84">
        <v>42.1</v>
      </c>
      <c r="M63" s="84">
        <v>43.95</v>
      </c>
      <c r="N63" s="84">
        <v>43.95</v>
      </c>
      <c r="O63" s="76">
        <f t="shared" si="1"/>
        <v>0</v>
      </c>
      <c r="P63" s="77">
        <f t="shared" si="2"/>
        <v>0</v>
      </c>
      <c r="Q63" s="82">
        <f t="shared" si="54"/>
        <v>1</v>
      </c>
      <c r="R63" s="82">
        <f t="shared" si="55"/>
        <v>1.0439429928741093</v>
      </c>
      <c r="S63" s="113">
        <f t="shared" si="56"/>
        <v>1.1475195822454309</v>
      </c>
      <c r="T63" s="89"/>
      <c r="U63" s="80"/>
      <c r="V63" s="80"/>
      <c r="W63" s="80"/>
      <c r="X63" s="86"/>
      <c r="Y63" s="82"/>
      <c r="Z63" s="92"/>
      <c r="AA63" s="115">
        <v>46.4</v>
      </c>
      <c r="AB63" s="80">
        <v>46.5</v>
      </c>
      <c r="AC63" s="80">
        <v>46.5</v>
      </c>
      <c r="AD63" s="80">
        <v>46.5</v>
      </c>
      <c r="AE63" s="78">
        <f t="shared" si="38"/>
        <v>0</v>
      </c>
      <c r="AF63" s="77">
        <f t="shared" si="3"/>
        <v>0</v>
      </c>
      <c r="AG63" s="82">
        <f t="shared" si="57"/>
        <v>1</v>
      </c>
      <c r="AH63" s="82">
        <f t="shared" si="58"/>
        <v>1</v>
      </c>
      <c r="AI63" s="61">
        <f t="shared" si="59"/>
        <v>1.0021551724137931</v>
      </c>
    </row>
    <row r="64" spans="1:35" s="5" customFormat="1" ht="36" outlineLevel="1" x14ac:dyDescent="0.25">
      <c r="A64" s="50" t="s">
        <v>34</v>
      </c>
      <c r="B64" s="58">
        <v>39.549999999999997</v>
      </c>
      <c r="C64" s="73">
        <v>40.450000000000003</v>
      </c>
      <c r="D64" s="80">
        <v>41.15</v>
      </c>
      <c r="E64" s="80">
        <v>41.15</v>
      </c>
      <c r="F64" s="76">
        <f t="shared" si="5"/>
        <v>0</v>
      </c>
      <c r="G64" s="77">
        <f t="shared" si="0"/>
        <v>0</v>
      </c>
      <c r="H64" s="82">
        <f t="shared" si="51"/>
        <v>1</v>
      </c>
      <c r="I64" s="82">
        <f t="shared" si="52"/>
        <v>1.0173053152039553</v>
      </c>
      <c r="J64" s="92">
        <f t="shared" si="53"/>
        <v>1.0404551201011378</v>
      </c>
      <c r="K64" s="94">
        <v>37.200000000000003</v>
      </c>
      <c r="L64" s="84">
        <v>38.200000000000003</v>
      </c>
      <c r="M64" s="84">
        <v>38.9</v>
      </c>
      <c r="N64" s="84">
        <v>38.9</v>
      </c>
      <c r="O64" s="76">
        <f t="shared" si="1"/>
        <v>0</v>
      </c>
      <c r="P64" s="77">
        <f t="shared" si="2"/>
        <v>0</v>
      </c>
      <c r="Q64" s="82">
        <f t="shared" si="54"/>
        <v>1</v>
      </c>
      <c r="R64" s="82">
        <f t="shared" si="55"/>
        <v>1.0183246073298429</v>
      </c>
      <c r="S64" s="113">
        <f t="shared" si="56"/>
        <v>1.0456989247311828</v>
      </c>
      <c r="T64" s="89"/>
      <c r="U64" s="80"/>
      <c r="V64" s="80"/>
      <c r="W64" s="80"/>
      <c r="X64" s="86"/>
      <c r="Y64" s="82"/>
      <c r="Z64" s="92"/>
      <c r="AA64" s="115">
        <v>47.7</v>
      </c>
      <c r="AB64" s="80">
        <v>48.2</v>
      </c>
      <c r="AC64" s="80">
        <v>47.7</v>
      </c>
      <c r="AD64" s="80">
        <v>47.7</v>
      </c>
      <c r="AE64" s="78">
        <f t="shared" si="38"/>
        <v>0</v>
      </c>
      <c r="AF64" s="77">
        <f t="shared" si="3"/>
        <v>0</v>
      </c>
      <c r="AG64" s="82">
        <f t="shared" si="57"/>
        <v>1</v>
      </c>
      <c r="AH64" s="82">
        <f t="shared" si="58"/>
        <v>0.98962655601659755</v>
      </c>
      <c r="AI64" s="92">
        <f t="shared" si="59"/>
        <v>1</v>
      </c>
    </row>
    <row r="65" spans="1:35" s="5" customFormat="1" ht="18" outlineLevel="1" x14ac:dyDescent="0.25">
      <c r="A65" s="50" t="s">
        <v>33</v>
      </c>
      <c r="B65" s="58">
        <v>53.2</v>
      </c>
      <c r="C65" s="73">
        <v>54.8</v>
      </c>
      <c r="D65" s="80">
        <v>54.8</v>
      </c>
      <c r="E65" s="80">
        <v>54.8</v>
      </c>
      <c r="F65" s="76">
        <f t="shared" si="5"/>
        <v>0</v>
      </c>
      <c r="G65" s="77">
        <f t="shared" si="0"/>
        <v>0</v>
      </c>
      <c r="H65" s="82">
        <f t="shared" si="51"/>
        <v>1</v>
      </c>
      <c r="I65" s="82">
        <f t="shared" si="52"/>
        <v>1</v>
      </c>
      <c r="J65" s="92">
        <f t="shared" si="53"/>
        <v>1.0300751879699248</v>
      </c>
      <c r="K65" s="94">
        <v>50.3</v>
      </c>
      <c r="L65" s="84">
        <v>52.6</v>
      </c>
      <c r="M65" s="84">
        <v>52.6</v>
      </c>
      <c r="N65" s="84">
        <v>52.6</v>
      </c>
      <c r="O65" s="76">
        <f t="shared" si="1"/>
        <v>0</v>
      </c>
      <c r="P65" s="77">
        <f t="shared" si="2"/>
        <v>0</v>
      </c>
      <c r="Q65" s="82">
        <f t="shared" si="54"/>
        <v>1</v>
      </c>
      <c r="R65" s="82">
        <f t="shared" si="55"/>
        <v>1</v>
      </c>
      <c r="S65" s="113">
        <f t="shared" si="56"/>
        <v>1.0457256461232605</v>
      </c>
      <c r="T65" s="89"/>
      <c r="U65" s="80"/>
      <c r="V65" s="80"/>
      <c r="W65" s="80"/>
      <c r="X65" s="82"/>
      <c r="Y65" s="82"/>
      <c r="Z65" s="92"/>
      <c r="AA65" s="115">
        <v>57.9</v>
      </c>
      <c r="AB65" s="80">
        <v>59.3</v>
      </c>
      <c r="AC65" s="80">
        <v>59.3</v>
      </c>
      <c r="AD65" s="80">
        <v>59.3</v>
      </c>
      <c r="AE65" s="78">
        <f t="shared" si="38"/>
        <v>0</v>
      </c>
      <c r="AF65" s="77">
        <f t="shared" si="3"/>
        <v>0</v>
      </c>
      <c r="AG65" s="82">
        <f t="shared" si="57"/>
        <v>1</v>
      </c>
      <c r="AH65" s="82">
        <f t="shared" si="58"/>
        <v>1</v>
      </c>
      <c r="AI65" s="61">
        <f t="shared" si="59"/>
        <v>1.0241796200345423</v>
      </c>
    </row>
    <row r="66" spans="1:35" s="5" customFormat="1" ht="18" outlineLevel="1" x14ac:dyDescent="0.25">
      <c r="A66" s="50" t="s">
        <v>66</v>
      </c>
      <c r="B66" s="58">
        <v>40.5</v>
      </c>
      <c r="C66" s="73">
        <v>42</v>
      </c>
      <c r="D66" s="80">
        <v>42</v>
      </c>
      <c r="E66" s="80">
        <v>42</v>
      </c>
      <c r="F66" s="76">
        <f t="shared" ref="F66" si="61">E66-D66</f>
        <v>0</v>
      </c>
      <c r="G66" s="77">
        <f t="shared" ref="G66" si="62">H66-100%</f>
        <v>0</v>
      </c>
      <c r="H66" s="82">
        <f t="shared" si="51"/>
        <v>1</v>
      </c>
      <c r="I66" s="82">
        <f t="shared" ref="I66" si="63">E66/C66</f>
        <v>1</v>
      </c>
      <c r="J66" s="92">
        <f t="shared" ref="J66" si="64">E66/B66</f>
        <v>1.037037037037037</v>
      </c>
      <c r="K66" s="94">
        <v>38.5</v>
      </c>
      <c r="L66" s="84">
        <v>41.5</v>
      </c>
      <c r="M66" s="84">
        <v>41.5</v>
      </c>
      <c r="N66" s="84">
        <v>41.5</v>
      </c>
      <c r="O66" s="76">
        <f t="shared" ref="O66" si="65">N66-M66</f>
        <v>0</v>
      </c>
      <c r="P66" s="77">
        <f t="shared" ref="P66" si="66">Q66-100%</f>
        <v>0</v>
      </c>
      <c r="Q66" s="82">
        <f t="shared" si="54"/>
        <v>1</v>
      </c>
      <c r="R66" s="82">
        <f t="shared" ref="R66" si="67">N66/L66</f>
        <v>1</v>
      </c>
      <c r="S66" s="113">
        <f t="shared" ref="S66" si="68">N66/K66</f>
        <v>1.0779220779220779</v>
      </c>
      <c r="T66" s="89"/>
      <c r="U66" s="80"/>
      <c r="V66" s="80"/>
      <c r="W66" s="80"/>
      <c r="X66" s="82"/>
      <c r="Y66" s="82"/>
      <c r="Z66" s="92"/>
      <c r="AA66" s="115">
        <v>46.5</v>
      </c>
      <c r="AB66" s="80">
        <v>46.5</v>
      </c>
      <c r="AC66" s="80">
        <v>46.5</v>
      </c>
      <c r="AD66" s="80">
        <v>46.5</v>
      </c>
      <c r="AE66" s="78">
        <f t="shared" ref="AE66" si="69">AD66-AC66</f>
        <v>0</v>
      </c>
      <c r="AF66" s="77">
        <f t="shared" ref="AF66" si="70">AG66-100%</f>
        <v>0</v>
      </c>
      <c r="AG66" s="82">
        <f t="shared" si="57"/>
        <v>1</v>
      </c>
      <c r="AH66" s="82">
        <f t="shared" ref="AH66" si="71">AD66/AB66</f>
        <v>1</v>
      </c>
      <c r="AI66" s="61">
        <f t="shared" ref="AI66" si="72">AD66/AA66</f>
        <v>1</v>
      </c>
    </row>
    <row r="67" spans="1:35" s="10" customFormat="1" ht="22.5" customHeight="1" x14ac:dyDescent="0.25">
      <c r="A67" s="49" t="s">
        <v>26</v>
      </c>
      <c r="B67" s="56">
        <f>AVERAGE(B68:B69)</f>
        <v>48.05</v>
      </c>
      <c r="C67" s="71">
        <v>51.2</v>
      </c>
      <c r="D67" s="76">
        <v>51.45</v>
      </c>
      <c r="E67" s="76">
        <f>AVERAGE(E68:E69)</f>
        <v>49.55</v>
      </c>
      <c r="F67" s="76">
        <f t="shared" si="5"/>
        <v>-1.9000000000000057</v>
      </c>
      <c r="G67" s="77">
        <f t="shared" si="0"/>
        <v>-3.6929057337220739E-2</v>
      </c>
      <c r="H67" s="77">
        <f t="shared" si="51"/>
        <v>0.96307094266277926</v>
      </c>
      <c r="I67" s="77">
        <f t="shared" si="52"/>
        <v>0.96777343749999989</v>
      </c>
      <c r="J67" s="88">
        <f t="shared" si="53"/>
        <v>1.0312174817898023</v>
      </c>
      <c r="K67" s="87">
        <f>AVERAGE(K68:K69)</f>
        <v>46.65</v>
      </c>
      <c r="L67" s="76">
        <v>50.15</v>
      </c>
      <c r="M67" s="76">
        <v>50.15</v>
      </c>
      <c r="N67" s="76">
        <f>AVERAGE(N68:N69)</f>
        <v>48.2</v>
      </c>
      <c r="O67" s="76">
        <f t="shared" si="1"/>
        <v>-1.9499999999999957</v>
      </c>
      <c r="P67" s="77">
        <f t="shared" si="2"/>
        <v>-3.8883349950149415E-2</v>
      </c>
      <c r="Q67" s="77">
        <f t="shared" si="54"/>
        <v>0.96111665004985058</v>
      </c>
      <c r="R67" s="77">
        <f t="shared" si="55"/>
        <v>0.96111665004985058</v>
      </c>
      <c r="S67" s="111">
        <f t="shared" si="56"/>
        <v>1.0332261521972135</v>
      </c>
      <c r="T67" s="87"/>
      <c r="U67" s="76"/>
      <c r="V67" s="76"/>
      <c r="W67" s="76"/>
      <c r="X67" s="77"/>
      <c r="Y67" s="77"/>
      <c r="Z67" s="88"/>
      <c r="AA67" s="114">
        <f>AVERAGE(AA68:AA69)</f>
        <v>52.45</v>
      </c>
      <c r="AB67" s="78">
        <v>53.95</v>
      </c>
      <c r="AC67" s="78">
        <v>53.95</v>
      </c>
      <c r="AD67" s="78">
        <f>AVERAGE(AD68:AD69)</f>
        <v>53.95</v>
      </c>
      <c r="AE67" s="78">
        <f t="shared" si="38"/>
        <v>0</v>
      </c>
      <c r="AF67" s="77">
        <f t="shared" si="3"/>
        <v>0</v>
      </c>
      <c r="AG67" s="77">
        <f t="shared" si="57"/>
        <v>1</v>
      </c>
      <c r="AH67" s="83">
        <f t="shared" si="58"/>
        <v>1</v>
      </c>
      <c r="AI67" s="65">
        <f t="shared" si="59"/>
        <v>1.028598665395615</v>
      </c>
    </row>
    <row r="68" spans="1:35" s="5" customFormat="1" ht="22.5" customHeight="1" outlineLevel="1" x14ac:dyDescent="0.25">
      <c r="A68" s="50" t="s">
        <v>51</v>
      </c>
      <c r="B68" s="58">
        <v>46.3</v>
      </c>
      <c r="C68" s="73">
        <v>50.9</v>
      </c>
      <c r="D68" s="80">
        <v>50.9</v>
      </c>
      <c r="E68" s="80">
        <v>47.1</v>
      </c>
      <c r="F68" s="76">
        <f t="shared" si="5"/>
        <v>-3.7999999999999972</v>
      </c>
      <c r="G68" s="77">
        <f t="shared" si="0"/>
        <v>-7.4656188605108031E-2</v>
      </c>
      <c r="H68" s="82">
        <f t="shared" si="51"/>
        <v>0.92534381139489197</v>
      </c>
      <c r="I68" s="82">
        <f t="shared" si="52"/>
        <v>0.92534381139489197</v>
      </c>
      <c r="J68" s="92">
        <f t="shared" si="53"/>
        <v>1.0172786177105833</v>
      </c>
      <c r="K68" s="89">
        <v>44.8</v>
      </c>
      <c r="L68" s="80">
        <v>49.3</v>
      </c>
      <c r="M68" s="80">
        <v>49.3</v>
      </c>
      <c r="N68" s="80">
        <v>45.4</v>
      </c>
      <c r="O68" s="76">
        <f t="shared" si="1"/>
        <v>-3.8999999999999986</v>
      </c>
      <c r="P68" s="77">
        <f>Q68-100%</f>
        <v>-7.9107505070993844E-2</v>
      </c>
      <c r="Q68" s="82">
        <f>N68/M68</f>
        <v>0.92089249492900616</v>
      </c>
      <c r="R68" s="82">
        <f>N68/L68</f>
        <v>0.92089249492900616</v>
      </c>
      <c r="S68" s="113">
        <f>N68/K68</f>
        <v>1.0133928571428572</v>
      </c>
      <c r="T68" s="94"/>
      <c r="U68" s="84"/>
      <c r="V68" s="84"/>
      <c r="W68" s="84"/>
      <c r="X68" s="82"/>
      <c r="Y68" s="82"/>
      <c r="Z68" s="92"/>
      <c r="AA68" s="115">
        <v>51.9</v>
      </c>
      <c r="AB68" s="80">
        <v>51.9</v>
      </c>
      <c r="AC68" s="80">
        <v>51.9</v>
      </c>
      <c r="AD68" s="80">
        <v>51.9</v>
      </c>
      <c r="AE68" s="78">
        <f t="shared" si="38"/>
        <v>0</v>
      </c>
      <c r="AF68" s="77">
        <f t="shared" si="3"/>
        <v>0</v>
      </c>
      <c r="AG68" s="82">
        <f t="shared" si="57"/>
        <v>1</v>
      </c>
      <c r="AH68" s="82">
        <f t="shared" si="58"/>
        <v>1</v>
      </c>
      <c r="AI68" s="61">
        <f t="shared" si="59"/>
        <v>1</v>
      </c>
    </row>
    <row r="69" spans="1:35" s="5" customFormat="1" ht="60" customHeight="1" outlineLevel="1" x14ac:dyDescent="0.25">
      <c r="A69" s="50" t="s">
        <v>69</v>
      </c>
      <c r="B69" s="58">
        <v>49.8</v>
      </c>
      <c r="C69" s="73">
        <v>51.5</v>
      </c>
      <c r="D69" s="80">
        <v>52</v>
      </c>
      <c r="E69" s="80">
        <v>52</v>
      </c>
      <c r="F69" s="76">
        <f t="shared" si="5"/>
        <v>0</v>
      </c>
      <c r="G69" s="77">
        <f t="shared" si="0"/>
        <v>0</v>
      </c>
      <c r="H69" s="82">
        <f t="shared" si="51"/>
        <v>1</v>
      </c>
      <c r="I69" s="82">
        <f t="shared" si="52"/>
        <v>1.0097087378640777</v>
      </c>
      <c r="J69" s="92">
        <f t="shared" si="53"/>
        <v>1.0441767068273093</v>
      </c>
      <c r="K69" s="89">
        <v>48.5</v>
      </c>
      <c r="L69" s="80">
        <v>51</v>
      </c>
      <c r="M69" s="80">
        <v>51</v>
      </c>
      <c r="N69" s="80">
        <v>51</v>
      </c>
      <c r="O69" s="76">
        <f t="shared" si="1"/>
        <v>0</v>
      </c>
      <c r="P69" s="77">
        <f>Q69-100%</f>
        <v>0</v>
      </c>
      <c r="Q69" s="82">
        <f>N69/M69</f>
        <v>1</v>
      </c>
      <c r="R69" s="82">
        <f>N69/L69</f>
        <v>1</v>
      </c>
      <c r="S69" s="113">
        <f>N69/K69</f>
        <v>1.0515463917525774</v>
      </c>
      <c r="T69" s="89"/>
      <c r="U69" s="80"/>
      <c r="V69" s="80"/>
      <c r="W69" s="80"/>
      <c r="X69" s="82"/>
      <c r="Y69" s="82"/>
      <c r="Z69" s="92"/>
      <c r="AA69" s="115">
        <v>53</v>
      </c>
      <c r="AB69" s="80">
        <v>56</v>
      </c>
      <c r="AC69" s="80">
        <v>56</v>
      </c>
      <c r="AD69" s="80">
        <v>56</v>
      </c>
      <c r="AE69" s="78">
        <f t="shared" si="38"/>
        <v>0</v>
      </c>
      <c r="AF69" s="77">
        <f t="shared" si="3"/>
        <v>0</v>
      </c>
      <c r="AG69" s="82">
        <f t="shared" si="57"/>
        <v>1</v>
      </c>
      <c r="AH69" s="82">
        <f t="shared" si="58"/>
        <v>1</v>
      </c>
      <c r="AI69" s="61">
        <f t="shared" si="59"/>
        <v>1.0566037735849056</v>
      </c>
    </row>
    <row r="70" spans="1:35" s="10" customFormat="1" ht="34.5" hidden="1" customHeight="1" x14ac:dyDescent="0.25">
      <c r="A70" s="51" t="s">
        <v>27</v>
      </c>
      <c r="B70" s="87">
        <f>AVERAGE(B71:B73)</f>
        <v>60</v>
      </c>
      <c r="C70" s="76">
        <v>64</v>
      </c>
      <c r="D70" s="76">
        <v>64</v>
      </c>
      <c r="E70" s="76">
        <f>AVERAGE(E71:E73)</f>
        <v>64</v>
      </c>
      <c r="F70" s="76">
        <f t="shared" si="5"/>
        <v>0</v>
      </c>
      <c r="G70" s="77">
        <f t="shared" si="0"/>
        <v>0</v>
      </c>
      <c r="H70" s="77">
        <f t="shared" si="51"/>
        <v>1</v>
      </c>
      <c r="I70" s="77">
        <f t="shared" si="52"/>
        <v>1</v>
      </c>
      <c r="J70" s="88">
        <f t="shared" si="53"/>
        <v>1.0666666666666667</v>
      </c>
      <c r="K70" s="87">
        <f>AVERAGE(K71:K73)</f>
        <v>57</v>
      </c>
      <c r="L70" s="76">
        <v>62</v>
      </c>
      <c r="M70" s="76">
        <v>62</v>
      </c>
      <c r="N70" s="76">
        <f>AVERAGE(N71:N73)</f>
        <v>62</v>
      </c>
      <c r="O70" s="76">
        <f t="shared" si="1"/>
        <v>0</v>
      </c>
      <c r="P70" s="77">
        <f t="shared" si="2"/>
        <v>0</v>
      </c>
      <c r="Q70" s="77">
        <f t="shared" si="54"/>
        <v>1</v>
      </c>
      <c r="R70" s="77">
        <f t="shared" si="55"/>
        <v>1</v>
      </c>
      <c r="S70" s="111">
        <f t="shared" si="56"/>
        <v>1.0877192982456141</v>
      </c>
      <c r="T70" s="87"/>
      <c r="U70" s="76"/>
      <c r="V70" s="76"/>
      <c r="W70" s="76"/>
      <c r="X70" s="77"/>
      <c r="Y70" s="85"/>
      <c r="Z70" s="88"/>
      <c r="AA70" s="114">
        <f>AVERAGE(AA71:AA73)</f>
        <v>59</v>
      </c>
      <c r="AB70" s="78">
        <v>63.5</v>
      </c>
      <c r="AC70" s="78">
        <v>63.5</v>
      </c>
      <c r="AD70" s="78">
        <f>AVERAGE(AD71:AD73)</f>
        <v>63.5</v>
      </c>
      <c r="AE70" s="78">
        <f t="shared" si="38"/>
        <v>0</v>
      </c>
      <c r="AF70" s="77">
        <f t="shared" si="3"/>
        <v>0</v>
      </c>
      <c r="AG70" s="77">
        <f t="shared" si="57"/>
        <v>1</v>
      </c>
      <c r="AH70" s="83">
        <f t="shared" si="58"/>
        <v>1</v>
      </c>
      <c r="AI70" s="104">
        <f t="shared" si="59"/>
        <v>1.076271186440678</v>
      </c>
    </row>
    <row r="71" spans="1:35" s="5" customFormat="1" ht="18" hidden="1" outlineLevel="1" x14ac:dyDescent="0.25">
      <c r="A71" s="50" t="s">
        <v>28</v>
      </c>
      <c r="B71" s="94">
        <v>60</v>
      </c>
      <c r="C71" s="84">
        <v>64</v>
      </c>
      <c r="D71" s="84">
        <v>64</v>
      </c>
      <c r="E71" s="84">
        <v>64</v>
      </c>
      <c r="F71" s="76">
        <f t="shared" si="5"/>
        <v>0</v>
      </c>
      <c r="G71" s="77">
        <f t="shared" si="0"/>
        <v>0</v>
      </c>
      <c r="H71" s="82">
        <f t="shared" si="51"/>
        <v>1</v>
      </c>
      <c r="I71" s="82">
        <f t="shared" si="52"/>
        <v>1</v>
      </c>
      <c r="J71" s="92">
        <f t="shared" si="53"/>
        <v>1.0666666666666667</v>
      </c>
      <c r="K71" s="89">
        <v>58</v>
      </c>
      <c r="L71" s="80">
        <v>62</v>
      </c>
      <c r="M71" s="80">
        <v>62</v>
      </c>
      <c r="N71" s="80">
        <v>62</v>
      </c>
      <c r="O71" s="76">
        <f t="shared" si="1"/>
        <v>0</v>
      </c>
      <c r="P71" s="77">
        <f t="shared" si="2"/>
        <v>0</v>
      </c>
      <c r="Q71" s="82">
        <f t="shared" si="54"/>
        <v>1</v>
      </c>
      <c r="R71" s="82">
        <f t="shared" si="55"/>
        <v>1</v>
      </c>
      <c r="S71" s="113">
        <f t="shared" si="56"/>
        <v>1.0689655172413792</v>
      </c>
      <c r="T71" s="94"/>
      <c r="U71" s="84"/>
      <c r="V71" s="84"/>
      <c r="W71" s="84"/>
      <c r="X71" s="82"/>
      <c r="Y71" s="82"/>
      <c r="Z71" s="92"/>
      <c r="AA71" s="115">
        <v>60</v>
      </c>
      <c r="AB71" s="80">
        <v>65</v>
      </c>
      <c r="AC71" s="80">
        <v>65</v>
      </c>
      <c r="AD71" s="80">
        <v>65</v>
      </c>
      <c r="AE71" s="78">
        <f t="shared" si="38"/>
        <v>0</v>
      </c>
      <c r="AF71" s="77">
        <f t="shared" si="3"/>
        <v>0</v>
      </c>
      <c r="AG71" s="82">
        <f t="shared" si="57"/>
        <v>1</v>
      </c>
      <c r="AH71" s="82">
        <f t="shared" si="58"/>
        <v>1</v>
      </c>
      <c r="AI71" s="92">
        <f t="shared" si="59"/>
        <v>1.0833333333333333</v>
      </c>
    </row>
    <row r="72" spans="1:35" s="5" customFormat="1" ht="37.5" hidden="1" customHeight="1" outlineLevel="1" x14ac:dyDescent="0.25">
      <c r="A72" s="50" t="s">
        <v>41</v>
      </c>
      <c r="B72" s="94">
        <v>60</v>
      </c>
      <c r="C72" s="84">
        <v>64</v>
      </c>
      <c r="D72" s="84">
        <v>64</v>
      </c>
      <c r="E72" s="84">
        <v>64</v>
      </c>
      <c r="F72" s="76">
        <f t="shared" si="5"/>
        <v>0</v>
      </c>
      <c r="G72" s="77">
        <f t="shared" ref="G72:G79" si="73">H72-100%</f>
        <v>0</v>
      </c>
      <c r="H72" s="82">
        <f t="shared" si="51"/>
        <v>1</v>
      </c>
      <c r="I72" s="82">
        <f t="shared" si="52"/>
        <v>1</v>
      </c>
      <c r="J72" s="92">
        <f t="shared" si="53"/>
        <v>1.0666666666666667</v>
      </c>
      <c r="K72" s="89">
        <v>56</v>
      </c>
      <c r="L72" s="80">
        <v>62</v>
      </c>
      <c r="M72" s="80">
        <v>62</v>
      </c>
      <c r="N72" s="80">
        <v>62</v>
      </c>
      <c r="O72" s="76">
        <f t="shared" si="1"/>
        <v>0</v>
      </c>
      <c r="P72" s="77">
        <f t="shared" ref="P72:P80" si="74">Q72-100%</f>
        <v>0</v>
      </c>
      <c r="Q72" s="82">
        <f t="shared" si="54"/>
        <v>1</v>
      </c>
      <c r="R72" s="82">
        <f t="shared" si="55"/>
        <v>1</v>
      </c>
      <c r="S72" s="113">
        <f t="shared" si="56"/>
        <v>1.1071428571428572</v>
      </c>
      <c r="T72" s="94"/>
      <c r="U72" s="84"/>
      <c r="V72" s="84"/>
      <c r="W72" s="84"/>
      <c r="X72" s="82"/>
      <c r="Y72" s="82"/>
      <c r="Z72" s="92"/>
      <c r="AA72" s="115">
        <v>58</v>
      </c>
      <c r="AB72" s="80">
        <v>62</v>
      </c>
      <c r="AC72" s="80">
        <v>62</v>
      </c>
      <c r="AD72" s="80">
        <v>62</v>
      </c>
      <c r="AE72" s="78">
        <f t="shared" si="38"/>
        <v>0</v>
      </c>
      <c r="AF72" s="77">
        <f t="shared" ref="AF72:AF80" si="75">AG72-100%</f>
        <v>0</v>
      </c>
      <c r="AG72" s="82">
        <f t="shared" si="57"/>
        <v>1</v>
      </c>
      <c r="AH72" s="82">
        <f t="shared" si="58"/>
        <v>1</v>
      </c>
      <c r="AI72" s="92">
        <f t="shared" si="59"/>
        <v>1.0689655172413792</v>
      </c>
    </row>
    <row r="73" spans="1:35" s="5" customFormat="1" ht="37.5" hidden="1" customHeight="1" outlineLevel="1" x14ac:dyDescent="0.25">
      <c r="A73" s="50" t="s">
        <v>38</v>
      </c>
      <c r="B73" s="94"/>
      <c r="C73" s="84"/>
      <c r="D73" s="84"/>
      <c r="E73" s="84"/>
      <c r="F73" s="76">
        <f t="shared" si="5"/>
        <v>0</v>
      </c>
      <c r="G73" s="77">
        <f t="shared" si="73"/>
        <v>-1</v>
      </c>
      <c r="H73" s="82"/>
      <c r="I73" s="82"/>
      <c r="J73" s="95"/>
      <c r="K73" s="89"/>
      <c r="L73" s="80"/>
      <c r="M73" s="80"/>
      <c r="N73" s="80"/>
      <c r="O73" s="76">
        <f t="shared" si="1"/>
        <v>0</v>
      </c>
      <c r="P73" s="77">
        <f t="shared" si="74"/>
        <v>-1</v>
      </c>
      <c r="Q73" s="82"/>
      <c r="R73" s="82"/>
      <c r="S73" s="113"/>
      <c r="T73" s="94"/>
      <c r="U73" s="84"/>
      <c r="V73" s="84"/>
      <c r="W73" s="84"/>
      <c r="X73" s="82"/>
      <c r="Y73" s="82"/>
      <c r="Z73" s="92"/>
      <c r="AA73" s="115"/>
      <c r="AB73" s="80"/>
      <c r="AC73" s="80"/>
      <c r="AD73" s="80"/>
      <c r="AE73" s="78">
        <f t="shared" si="38"/>
        <v>0</v>
      </c>
      <c r="AF73" s="77">
        <f t="shared" si="75"/>
        <v>-1</v>
      </c>
      <c r="AG73" s="82"/>
      <c r="AH73" s="82"/>
      <c r="AI73" s="92"/>
    </row>
    <row r="74" spans="1:35" s="10" customFormat="1" ht="18" collapsed="1" x14ac:dyDescent="0.25">
      <c r="A74" s="49" t="s">
        <v>29</v>
      </c>
      <c r="B74" s="56">
        <f>AVERAGE(B75:B79)</f>
        <v>65.25</v>
      </c>
      <c r="C74" s="71">
        <v>65.25</v>
      </c>
      <c r="D74" s="76">
        <v>65.25</v>
      </c>
      <c r="E74" s="76">
        <f>AVERAGE(E75:E79)</f>
        <v>65.25</v>
      </c>
      <c r="F74" s="76">
        <f t="shared" ref="F74:F79" si="76">E74-D74</f>
        <v>0</v>
      </c>
      <c r="G74" s="77">
        <f t="shared" si="73"/>
        <v>0</v>
      </c>
      <c r="H74" s="77">
        <f>E74/D74</f>
        <v>1</v>
      </c>
      <c r="I74" s="77">
        <f>E74/C74</f>
        <v>1</v>
      </c>
      <c r="J74" s="88">
        <f>E74/B74</f>
        <v>1</v>
      </c>
      <c r="K74" s="87">
        <f>AVERAGE(K75:K79)</f>
        <v>62.06</v>
      </c>
      <c r="L74" s="76">
        <v>61.06</v>
      </c>
      <c r="M74" s="76">
        <v>61.06</v>
      </c>
      <c r="N74" s="76">
        <f>AVERAGE(N75:N79)</f>
        <v>61.06</v>
      </c>
      <c r="O74" s="76">
        <f t="shared" ref="O74:O80" si="77">N74-M74</f>
        <v>0</v>
      </c>
      <c r="P74" s="77">
        <f t="shared" si="74"/>
        <v>0</v>
      </c>
      <c r="Q74" s="77">
        <f t="shared" si="54"/>
        <v>1</v>
      </c>
      <c r="R74" s="77">
        <f t="shared" si="55"/>
        <v>1</v>
      </c>
      <c r="S74" s="111">
        <f t="shared" si="56"/>
        <v>0.9838865613922011</v>
      </c>
      <c r="T74" s="87"/>
      <c r="U74" s="76"/>
      <c r="V74" s="76"/>
      <c r="W74" s="76"/>
      <c r="X74" s="77"/>
      <c r="Y74" s="77"/>
      <c r="Z74" s="88"/>
      <c r="AA74" s="114">
        <f>AVERAGE(AA75:AA79)</f>
        <v>66</v>
      </c>
      <c r="AB74" s="78">
        <v>66</v>
      </c>
      <c r="AC74" s="78">
        <v>66</v>
      </c>
      <c r="AD74" s="78">
        <f>AVERAGE(AD75:AD79)</f>
        <v>66</v>
      </c>
      <c r="AE74" s="78">
        <f t="shared" si="38"/>
        <v>0</v>
      </c>
      <c r="AF74" s="77">
        <f t="shared" si="75"/>
        <v>0</v>
      </c>
      <c r="AG74" s="77">
        <f t="shared" si="57"/>
        <v>1</v>
      </c>
      <c r="AH74" s="83">
        <f t="shared" si="58"/>
        <v>1</v>
      </c>
      <c r="AI74" s="65">
        <f t="shared" si="59"/>
        <v>1</v>
      </c>
    </row>
    <row r="75" spans="1:35" s="5" customFormat="1" ht="18" outlineLevel="1" x14ac:dyDescent="0.25">
      <c r="A75" s="50" t="s">
        <v>44</v>
      </c>
      <c r="B75" s="58">
        <v>55.5</v>
      </c>
      <c r="C75" s="73">
        <v>55.5</v>
      </c>
      <c r="D75" s="80">
        <v>55.5</v>
      </c>
      <c r="E75" s="80">
        <v>55.5</v>
      </c>
      <c r="F75" s="76">
        <f t="shared" si="76"/>
        <v>0</v>
      </c>
      <c r="G75" s="77">
        <f t="shared" si="73"/>
        <v>0</v>
      </c>
      <c r="H75" s="82">
        <f>E75/D75</f>
        <v>1</v>
      </c>
      <c r="I75" s="82">
        <f>E75/C75</f>
        <v>1</v>
      </c>
      <c r="J75" s="92">
        <f>E75/B75</f>
        <v>1</v>
      </c>
      <c r="K75" s="89">
        <v>54.3</v>
      </c>
      <c r="L75" s="80">
        <v>54.3</v>
      </c>
      <c r="M75" s="80">
        <v>54.3</v>
      </c>
      <c r="N75" s="80">
        <v>54.3</v>
      </c>
      <c r="O75" s="76">
        <f t="shared" si="77"/>
        <v>0</v>
      </c>
      <c r="P75" s="77">
        <f t="shared" si="74"/>
        <v>0</v>
      </c>
      <c r="Q75" s="82">
        <f t="shared" si="54"/>
        <v>1</v>
      </c>
      <c r="R75" s="82">
        <f t="shared" si="55"/>
        <v>1</v>
      </c>
      <c r="S75" s="113">
        <f t="shared" si="56"/>
        <v>1</v>
      </c>
      <c r="T75" s="89"/>
      <c r="U75" s="80"/>
      <c r="V75" s="80"/>
      <c r="W75" s="80"/>
      <c r="X75" s="82"/>
      <c r="Y75" s="82"/>
      <c r="Z75" s="92"/>
      <c r="AA75" s="118">
        <v>59</v>
      </c>
      <c r="AB75" s="84">
        <v>59</v>
      </c>
      <c r="AC75" s="84">
        <v>59</v>
      </c>
      <c r="AD75" s="84">
        <v>59</v>
      </c>
      <c r="AE75" s="78">
        <f t="shared" si="38"/>
        <v>0</v>
      </c>
      <c r="AF75" s="77">
        <f t="shared" si="75"/>
        <v>0</v>
      </c>
      <c r="AG75" s="82">
        <f t="shared" si="57"/>
        <v>1</v>
      </c>
      <c r="AH75" s="82">
        <f t="shared" si="58"/>
        <v>1</v>
      </c>
      <c r="AI75" s="61">
        <f t="shared" si="59"/>
        <v>1</v>
      </c>
    </row>
    <row r="76" spans="1:35" s="5" customFormat="1" ht="18" outlineLevel="1" x14ac:dyDescent="0.25">
      <c r="A76" s="50" t="s">
        <v>30</v>
      </c>
      <c r="B76" s="58"/>
      <c r="C76" s="73"/>
      <c r="D76" s="80"/>
      <c r="E76" s="80"/>
      <c r="F76" s="76">
        <f t="shared" si="76"/>
        <v>0</v>
      </c>
      <c r="G76" s="77">
        <f t="shared" si="73"/>
        <v>-1</v>
      </c>
      <c r="H76" s="82"/>
      <c r="I76" s="82"/>
      <c r="J76" s="92"/>
      <c r="K76" s="89">
        <v>48</v>
      </c>
      <c r="L76" s="80">
        <v>48</v>
      </c>
      <c r="M76" s="80">
        <v>48</v>
      </c>
      <c r="N76" s="80">
        <v>48</v>
      </c>
      <c r="O76" s="76">
        <f t="shared" si="77"/>
        <v>0</v>
      </c>
      <c r="P76" s="77">
        <f t="shared" si="74"/>
        <v>0</v>
      </c>
      <c r="Q76" s="82">
        <f t="shared" si="54"/>
        <v>1</v>
      </c>
      <c r="R76" s="82">
        <f t="shared" si="55"/>
        <v>1</v>
      </c>
      <c r="S76" s="113">
        <f t="shared" si="56"/>
        <v>1</v>
      </c>
      <c r="T76" s="89"/>
      <c r="U76" s="80"/>
      <c r="V76" s="80"/>
      <c r="W76" s="80"/>
      <c r="X76" s="82"/>
      <c r="Y76" s="82"/>
      <c r="Z76" s="92"/>
      <c r="AA76" s="118">
        <v>62</v>
      </c>
      <c r="AB76" s="84">
        <v>62</v>
      </c>
      <c r="AC76" s="84">
        <v>62</v>
      </c>
      <c r="AD76" s="84">
        <v>62</v>
      </c>
      <c r="AE76" s="78">
        <f t="shared" si="38"/>
        <v>0</v>
      </c>
      <c r="AF76" s="77">
        <f t="shared" si="75"/>
        <v>0</v>
      </c>
      <c r="AG76" s="82">
        <f t="shared" si="57"/>
        <v>1</v>
      </c>
      <c r="AH76" s="82">
        <f t="shared" si="58"/>
        <v>1</v>
      </c>
      <c r="AI76" s="92">
        <f t="shared" si="59"/>
        <v>1</v>
      </c>
    </row>
    <row r="77" spans="1:35" s="5" customFormat="1" ht="18" customHeight="1" outlineLevel="1" x14ac:dyDescent="0.25">
      <c r="A77" s="50" t="s">
        <v>60</v>
      </c>
      <c r="B77" s="60">
        <v>75</v>
      </c>
      <c r="C77" s="72">
        <v>75</v>
      </c>
      <c r="D77" s="79">
        <v>75</v>
      </c>
      <c r="E77" s="79">
        <v>75</v>
      </c>
      <c r="F77" s="105"/>
      <c r="G77" s="106">
        <f t="shared" si="73"/>
        <v>0</v>
      </c>
      <c r="H77" s="82">
        <f t="shared" ref="H77" si="78">E77/D77</f>
        <v>1</v>
      </c>
      <c r="I77" s="82">
        <f t="shared" ref="I77" si="79">E77/C77</f>
        <v>1</v>
      </c>
      <c r="J77" s="92">
        <f t="shared" ref="J77" si="80">E77/B77</f>
        <v>1</v>
      </c>
      <c r="K77" s="91">
        <v>70</v>
      </c>
      <c r="L77" s="79">
        <v>70</v>
      </c>
      <c r="M77" s="79">
        <v>70</v>
      </c>
      <c r="N77" s="79">
        <v>70</v>
      </c>
      <c r="O77" s="105"/>
      <c r="P77" s="106">
        <f t="shared" si="74"/>
        <v>0</v>
      </c>
      <c r="Q77" s="81">
        <f t="shared" si="54"/>
        <v>1</v>
      </c>
      <c r="R77" s="81">
        <f t="shared" si="55"/>
        <v>1</v>
      </c>
      <c r="S77" s="112">
        <f t="shared" si="56"/>
        <v>1</v>
      </c>
      <c r="T77" s="91"/>
      <c r="U77" s="79"/>
      <c r="V77" s="79"/>
      <c r="W77" s="79"/>
      <c r="X77" s="81"/>
      <c r="Y77" s="81"/>
      <c r="Z77" s="90"/>
      <c r="AA77" s="119">
        <v>80</v>
      </c>
      <c r="AB77" s="107">
        <v>80</v>
      </c>
      <c r="AC77" s="107">
        <v>80</v>
      </c>
      <c r="AD77" s="107">
        <v>80</v>
      </c>
      <c r="AE77" s="108"/>
      <c r="AF77" s="106">
        <f t="shared" si="75"/>
        <v>0</v>
      </c>
      <c r="AG77" s="81">
        <f t="shared" si="57"/>
        <v>1</v>
      </c>
      <c r="AH77" s="81">
        <f t="shared" si="58"/>
        <v>1</v>
      </c>
      <c r="AI77" s="90">
        <f t="shared" si="59"/>
        <v>1</v>
      </c>
    </row>
    <row r="78" spans="1:35" s="5" customFormat="1" ht="18" customHeight="1" outlineLevel="1" x14ac:dyDescent="0.25">
      <c r="A78" s="50" t="s">
        <v>45</v>
      </c>
      <c r="B78" s="58"/>
      <c r="C78" s="73"/>
      <c r="D78" s="80"/>
      <c r="E78" s="80"/>
      <c r="F78" s="76"/>
      <c r="G78" s="77">
        <f t="shared" si="73"/>
        <v>-1</v>
      </c>
      <c r="H78" s="82"/>
      <c r="I78" s="82"/>
      <c r="J78" s="92"/>
      <c r="K78" s="89">
        <v>70</v>
      </c>
      <c r="L78" s="80">
        <v>65</v>
      </c>
      <c r="M78" s="80">
        <v>65</v>
      </c>
      <c r="N78" s="80">
        <v>65</v>
      </c>
      <c r="O78" s="76"/>
      <c r="P78" s="77">
        <f t="shared" si="74"/>
        <v>0</v>
      </c>
      <c r="Q78" s="82">
        <f t="shared" si="54"/>
        <v>1</v>
      </c>
      <c r="R78" s="82">
        <f t="shared" si="55"/>
        <v>1</v>
      </c>
      <c r="S78" s="113">
        <f t="shared" si="56"/>
        <v>0.9285714285714286</v>
      </c>
      <c r="T78" s="89"/>
      <c r="U78" s="80"/>
      <c r="V78" s="80"/>
      <c r="W78" s="80"/>
      <c r="X78" s="82"/>
      <c r="Y78" s="82"/>
      <c r="Z78" s="92"/>
      <c r="AA78" s="118"/>
      <c r="AB78" s="84"/>
      <c r="AC78" s="84"/>
      <c r="AD78" s="84"/>
      <c r="AE78" s="78"/>
      <c r="AF78" s="77">
        <f t="shared" si="75"/>
        <v>-1</v>
      </c>
      <c r="AG78" s="82"/>
      <c r="AH78" s="82"/>
      <c r="AI78" s="92"/>
    </row>
    <row r="79" spans="1:35" s="5" customFormat="1" ht="18" customHeight="1" outlineLevel="1" x14ac:dyDescent="0.25">
      <c r="A79" s="50" t="s">
        <v>31</v>
      </c>
      <c r="B79" s="58"/>
      <c r="C79" s="73"/>
      <c r="D79" s="80"/>
      <c r="E79" s="80"/>
      <c r="F79" s="76">
        <f t="shared" si="76"/>
        <v>0</v>
      </c>
      <c r="G79" s="77">
        <f t="shared" si="73"/>
        <v>-1</v>
      </c>
      <c r="H79" s="82"/>
      <c r="I79" s="82"/>
      <c r="J79" s="92"/>
      <c r="K79" s="89">
        <v>68</v>
      </c>
      <c r="L79" s="80">
        <v>68</v>
      </c>
      <c r="M79" s="80">
        <v>68</v>
      </c>
      <c r="N79" s="80">
        <v>68</v>
      </c>
      <c r="O79" s="76">
        <f t="shared" si="77"/>
        <v>0</v>
      </c>
      <c r="P79" s="77">
        <f t="shared" si="74"/>
        <v>0</v>
      </c>
      <c r="Q79" s="82">
        <f t="shared" si="54"/>
        <v>1</v>
      </c>
      <c r="R79" s="82">
        <f t="shared" si="55"/>
        <v>1</v>
      </c>
      <c r="S79" s="113">
        <f t="shared" si="56"/>
        <v>1</v>
      </c>
      <c r="T79" s="89"/>
      <c r="U79" s="80"/>
      <c r="V79" s="80"/>
      <c r="W79" s="80"/>
      <c r="X79" s="82"/>
      <c r="Y79" s="82"/>
      <c r="Z79" s="92"/>
      <c r="AA79" s="118">
        <v>63</v>
      </c>
      <c r="AB79" s="84">
        <v>63</v>
      </c>
      <c r="AC79" s="84">
        <v>63</v>
      </c>
      <c r="AD79" s="84">
        <v>63</v>
      </c>
      <c r="AE79" s="78">
        <f>AD79-AC79</f>
        <v>0</v>
      </c>
      <c r="AF79" s="77">
        <f t="shared" si="75"/>
        <v>0</v>
      </c>
      <c r="AG79" s="82">
        <f>AD79/AC79</f>
        <v>1</v>
      </c>
      <c r="AH79" s="82">
        <f>AD79/AB79</f>
        <v>1</v>
      </c>
      <c r="AI79" s="92">
        <f>AD79/AA79</f>
        <v>1</v>
      </c>
    </row>
    <row r="80" spans="1:35" s="10" customFormat="1" ht="21" thickBot="1" x14ac:dyDescent="0.3">
      <c r="A80" s="53" t="s">
        <v>32</v>
      </c>
      <c r="B80" s="64">
        <f>ROUND(AVERAGE(B7,B11,B15,B26,B31,B35,B41,B46,B52,B56,B59,B67,B70,B74),2)</f>
        <v>48.24</v>
      </c>
      <c r="C80" s="75">
        <v>50.93</v>
      </c>
      <c r="D80" s="96">
        <v>51.5</v>
      </c>
      <c r="E80" s="96">
        <f>ROUND(AVERAGE(E7,E11,E15,E26,E31,E35,E41,E46,E52,E56,E59,E67,E70,E74),2)</f>
        <v>51.49</v>
      </c>
      <c r="F80" s="97">
        <f>E80-D80</f>
        <v>-9.9999999999980105E-3</v>
      </c>
      <c r="G80" s="98">
        <f>H80-100%</f>
        <v>-1.9417475728156219E-4</v>
      </c>
      <c r="H80" s="99">
        <f>E80/D80</f>
        <v>0.99980582524271844</v>
      </c>
      <c r="I80" s="100">
        <f>E80/C80</f>
        <v>1.0109954839976438</v>
      </c>
      <c r="J80" s="101">
        <f>E80/B80</f>
        <v>1.0673714759535655</v>
      </c>
      <c r="K80" s="102">
        <f>ROUND(AVERAGE(K7,K11,K15,K26,K31,K35,K41,K46,K52,K56,K59,K67,K70,K74),2)</f>
        <v>46.42</v>
      </c>
      <c r="L80" s="97">
        <v>48.95</v>
      </c>
      <c r="M80" s="97">
        <v>49.51</v>
      </c>
      <c r="N80" s="97">
        <f>ROUND(AVERAGE(N7,N11,N15,N26,N31,N35,N41,N46,N52,N56,N59,N67,N70,N74),2)</f>
        <v>49.54</v>
      </c>
      <c r="O80" s="97">
        <f t="shared" si="77"/>
        <v>3.0000000000001137E-2</v>
      </c>
      <c r="P80" s="98">
        <f t="shared" si="74"/>
        <v>6.0593819430421192E-4</v>
      </c>
      <c r="Q80" s="99">
        <f t="shared" si="54"/>
        <v>1.0006059381943042</v>
      </c>
      <c r="R80" s="100">
        <f t="shared" si="55"/>
        <v>1.0120531154239019</v>
      </c>
      <c r="S80" s="109">
        <f>N80/K80</f>
        <v>1.0672124084446359</v>
      </c>
      <c r="T80" s="102"/>
      <c r="U80" s="97">
        <f t="shared" ref="U80:W80" si="81">ROUND(AVERAGE(U7,U11,U15,U26,U31,U35,U41,U46,U52,U56,U59,U67,U70,U74),2)</f>
        <v>39.5</v>
      </c>
      <c r="V80" s="97">
        <v>38.35</v>
      </c>
      <c r="W80" s="97">
        <f t="shared" si="81"/>
        <v>38.35</v>
      </c>
      <c r="X80" s="99">
        <f>W80/V80</f>
        <v>1</v>
      </c>
      <c r="Y80" s="100">
        <f>W80/U80</f>
        <v>0.97088607594936716</v>
      </c>
      <c r="Z80" s="121"/>
      <c r="AA80" s="110">
        <f>ROUND(AVERAGE(AA7,AA11,AA15,AA26,AA31,AA35,AA41,AA46,AA52,AA56,AA59,AA67,AA70,AA74),2)</f>
        <v>53.14</v>
      </c>
      <c r="AB80" s="97">
        <v>53.97</v>
      </c>
      <c r="AC80" s="97">
        <v>54.01</v>
      </c>
      <c r="AD80" s="97">
        <f>ROUND(AVERAGE(AD7,AD11,AD15,AD26,AD31,AD35,AD41,AD46,AD52,AD56,AD59,AD67,AD70,AD74),2)</f>
        <v>54.05</v>
      </c>
      <c r="AE80" s="66">
        <f>AD80-AC80</f>
        <v>3.9999999999999147E-2</v>
      </c>
      <c r="AF80" s="98">
        <f t="shared" si="75"/>
        <v>7.4060359192751335E-4</v>
      </c>
      <c r="AG80" s="100">
        <f>AD80/AC80</f>
        <v>1.0007406035919275</v>
      </c>
      <c r="AH80" s="100">
        <f>AD80/AB80</f>
        <v>1.0014823049842505</v>
      </c>
      <c r="AI80" s="101">
        <f>AD80/AA80</f>
        <v>1.0171245765901391</v>
      </c>
    </row>
    <row r="81" spans="1:35" s="10" customFormat="1" ht="18" x14ac:dyDescent="0.25">
      <c r="A81" s="34" t="s">
        <v>68</v>
      </c>
      <c r="B81" s="28"/>
      <c r="C81" s="28"/>
      <c r="D81" s="28"/>
      <c r="E81" s="28"/>
      <c r="F81" s="29"/>
      <c r="G81" s="29"/>
      <c r="H81" s="30"/>
      <c r="I81" s="31"/>
      <c r="J81" s="32"/>
      <c r="K81" s="29"/>
      <c r="L81" s="29"/>
      <c r="M81" s="29"/>
      <c r="N81" s="29"/>
      <c r="O81" s="29"/>
      <c r="P81" s="29"/>
      <c r="Q81" s="30"/>
      <c r="R81" s="31"/>
      <c r="S81" s="31"/>
      <c r="T81" s="29"/>
      <c r="U81" s="29"/>
      <c r="V81" s="29"/>
      <c r="W81" s="29"/>
      <c r="X81" s="31"/>
      <c r="Y81" s="31"/>
      <c r="Z81" s="32"/>
      <c r="AA81" s="33"/>
      <c r="AB81" s="29"/>
      <c r="AC81" s="29"/>
      <c r="AD81" s="29"/>
      <c r="AE81" s="33"/>
      <c r="AF81" s="33"/>
      <c r="AG81" s="31"/>
      <c r="AH81" s="31"/>
      <c r="AI81" s="32"/>
    </row>
    <row r="82" spans="1:35" s="10" customFormat="1" ht="14.25" hidden="1" customHeight="1" x14ac:dyDescent="0.25">
      <c r="A82" s="34"/>
      <c r="B82" s="28"/>
      <c r="C82" s="28"/>
      <c r="D82" s="28"/>
      <c r="E82" s="47"/>
      <c r="F82" s="29"/>
      <c r="G82" s="29"/>
      <c r="H82" s="30"/>
      <c r="I82" s="31"/>
      <c r="J82" s="32"/>
      <c r="K82" s="29"/>
      <c r="L82" s="29"/>
      <c r="M82" s="29"/>
      <c r="N82" s="44"/>
      <c r="O82" s="29"/>
      <c r="P82" s="29"/>
      <c r="Q82" s="30"/>
      <c r="R82" s="31"/>
      <c r="S82" s="31"/>
      <c r="T82" s="29"/>
      <c r="U82" s="29"/>
      <c r="V82" s="29"/>
      <c r="W82" s="44"/>
      <c r="X82" s="31"/>
      <c r="Y82" s="31"/>
      <c r="Z82" s="32"/>
      <c r="AA82" s="33"/>
      <c r="AB82" s="29"/>
      <c r="AC82" s="29"/>
      <c r="AD82" s="44"/>
      <c r="AE82" s="33"/>
      <c r="AF82" s="33"/>
      <c r="AG82" s="31"/>
      <c r="AH82" s="31"/>
      <c r="AI82" s="32"/>
    </row>
    <row r="83" spans="1:35" ht="15" hidden="1" customHeight="1" x14ac:dyDescent="0.25">
      <c r="B83" s="36"/>
      <c r="C83" s="36"/>
      <c r="D83" s="36"/>
      <c r="E83" s="45"/>
      <c r="F83" s="36"/>
      <c r="G83" s="36"/>
      <c r="H83" s="37">
        <f>H80-1</f>
        <v>-1.9417475728156219E-4</v>
      </c>
      <c r="I83" s="37">
        <f>I80-1</f>
        <v>1.0995483997643829E-2</v>
      </c>
      <c r="J83" s="37">
        <f>J80-1</f>
        <v>6.7371475953565518E-2</v>
      </c>
      <c r="K83" s="36"/>
      <c r="L83" s="36"/>
      <c r="M83" s="36"/>
      <c r="N83" s="45"/>
      <c r="O83" s="36"/>
      <c r="P83" s="36"/>
      <c r="Q83" s="37">
        <f>Q80-1</f>
        <v>6.0593819430421192E-4</v>
      </c>
      <c r="R83" s="37">
        <f>R80-1</f>
        <v>1.2053115423901861E-2</v>
      </c>
      <c r="S83" s="37">
        <f>S80-1</f>
        <v>6.721240844463594E-2</v>
      </c>
      <c r="T83" s="36"/>
      <c r="U83" s="36"/>
      <c r="V83" s="36"/>
      <c r="W83" s="45"/>
      <c r="X83" s="37">
        <f>X80-1</f>
        <v>0</v>
      </c>
      <c r="Y83" s="37">
        <f>Y80-1</f>
        <v>-2.9113924050632844E-2</v>
      </c>
      <c r="Z83" s="37">
        <f>Z80-1</f>
        <v>-1</v>
      </c>
      <c r="AA83" s="36"/>
      <c r="AB83" s="36"/>
      <c r="AC83" s="36"/>
      <c r="AD83" s="45"/>
      <c r="AE83" s="36"/>
      <c r="AF83" s="36"/>
      <c r="AG83" s="37">
        <f>AG80-1</f>
        <v>7.4060359192751335E-4</v>
      </c>
      <c r="AH83" s="37">
        <f>AH80-1</f>
        <v>1.4823049842505043E-3</v>
      </c>
      <c r="AI83" s="37">
        <f>AI80-1</f>
        <v>1.7124576590139107E-2</v>
      </c>
    </row>
    <row r="84" spans="1:35" ht="15" hidden="1" customHeight="1" x14ac:dyDescent="0.25">
      <c r="B84" s="38"/>
      <c r="C84" s="38"/>
      <c r="D84" s="38"/>
      <c r="E84" s="46"/>
      <c r="F84" s="38"/>
      <c r="G84" s="38"/>
      <c r="H84" s="38">
        <f>E80-D80</f>
        <v>-9.9999999999980105E-3</v>
      </c>
      <c r="I84" s="38">
        <f>E80-C80</f>
        <v>0.56000000000000227</v>
      </c>
      <c r="J84" s="38">
        <f>E80-B80</f>
        <v>3.25</v>
      </c>
      <c r="K84" s="38"/>
      <c r="L84" s="38"/>
      <c r="M84" s="38"/>
      <c r="N84" s="46"/>
      <c r="O84" s="38"/>
      <c r="P84" s="38"/>
      <c r="Q84" s="38">
        <f>N80-M80</f>
        <v>3.0000000000001137E-2</v>
      </c>
      <c r="R84" s="38">
        <f>N80-L80</f>
        <v>0.58999999999999631</v>
      </c>
      <c r="S84" s="38">
        <f>N80-K80</f>
        <v>3.1199999999999974</v>
      </c>
      <c r="T84" s="38"/>
      <c r="U84" s="38"/>
      <c r="V84" s="38"/>
      <c r="W84" s="46"/>
      <c r="X84" s="38">
        <f>W80-V80</f>
        <v>0</v>
      </c>
      <c r="Y84" s="38">
        <f>W80-U80</f>
        <v>-1.1499999999999986</v>
      </c>
      <c r="Z84" s="38">
        <f>W80-T80</f>
        <v>38.35</v>
      </c>
      <c r="AA84" s="38"/>
      <c r="AB84" s="38"/>
      <c r="AC84" s="38"/>
      <c r="AD84" s="46"/>
      <c r="AE84" s="38"/>
      <c r="AF84" s="38"/>
      <c r="AG84" s="38">
        <f>AD80-AC80</f>
        <v>3.9999999999999147E-2</v>
      </c>
      <c r="AH84" s="38">
        <f>AD80-AB80</f>
        <v>7.9999999999998295E-2</v>
      </c>
      <c r="AI84" s="38">
        <f>AD80-AA80</f>
        <v>0.90999999999999659</v>
      </c>
    </row>
    <row r="85" spans="1:35" ht="15" hidden="1" customHeight="1" x14ac:dyDescent="0.25">
      <c r="B85" s="12"/>
      <c r="C85" s="12"/>
      <c r="D85" s="12" t="s">
        <v>56</v>
      </c>
      <c r="E85" s="46">
        <f>MAX(E7,E11,E15,E26,E31,E35,E41,E46,E52,E56,E59,E67,E70,E74)</f>
        <v>65.25</v>
      </c>
      <c r="F85" s="38"/>
      <c r="G85" s="38"/>
      <c r="H85" s="12"/>
      <c r="I85" s="12"/>
      <c r="J85" s="12"/>
      <c r="K85" s="12"/>
      <c r="L85" s="12"/>
      <c r="M85" s="12"/>
      <c r="N85" s="46">
        <f>MAX(N7,N11,N15,N26,N31,N35,N41,N46,N52,N56,N59,N67,N70,N74)</f>
        <v>62</v>
      </c>
      <c r="O85" s="38"/>
      <c r="P85" s="38"/>
      <c r="Q85" s="67"/>
      <c r="R85" s="67"/>
      <c r="S85" s="67"/>
      <c r="T85" s="12"/>
      <c r="U85" s="12"/>
      <c r="V85" s="12"/>
      <c r="W85" s="48">
        <f>MAX(W7,W11,W15,W26,W31,W35,W41,W46,W52,W56,W59,W67,W70,W74)</f>
        <v>39.5</v>
      </c>
      <c r="X85" s="12"/>
      <c r="Y85" s="12"/>
      <c r="Z85" s="12"/>
      <c r="AA85" s="12"/>
      <c r="AB85" s="12"/>
      <c r="AC85" s="12"/>
      <c r="AD85" s="46">
        <f>MAX(AD7,AD11,AD15,AD26,AD31,AD35,AD41,AD46,AD52,AD56,AD59,AD67,AD70,AD74)</f>
        <v>66</v>
      </c>
      <c r="AE85" s="38"/>
      <c r="AF85" s="38"/>
      <c r="AG85" s="12"/>
      <c r="AH85" s="12"/>
      <c r="AI85" s="12"/>
    </row>
    <row r="86" spans="1:35" ht="15" hidden="1" customHeight="1" x14ac:dyDescent="0.25">
      <c r="B86" s="12"/>
      <c r="C86" s="12"/>
      <c r="D86" s="12" t="s">
        <v>57</v>
      </c>
      <c r="E86" s="48">
        <f>MIN(E7,E11,E15,E26,E31,E35,E41,E46,E52,E56,E59,E67,E70,E74)</f>
        <v>44.733333333333327</v>
      </c>
      <c r="F86" s="12"/>
      <c r="G86" s="12"/>
      <c r="H86" s="12"/>
      <c r="I86" s="12"/>
      <c r="J86" s="12"/>
      <c r="K86" s="12"/>
      <c r="L86" s="12"/>
      <c r="M86" s="12"/>
      <c r="N86" s="46">
        <f>MIN(N7,N11,N15,N26,N31,N35,N41,N46,N52,N56,N59,N67,N70,N74)</f>
        <v>42.77</v>
      </c>
      <c r="O86" s="38"/>
      <c r="P86" s="38"/>
      <c r="Q86" s="67"/>
      <c r="R86" s="67"/>
      <c r="S86" s="67"/>
      <c r="T86" s="12"/>
      <c r="U86" s="12"/>
      <c r="V86" s="12"/>
      <c r="W86" s="48">
        <f>MIN(W7,W11,W15,W26,W31,W35,W41,W46,W52,W56,W59,W67,W70,W74)</f>
        <v>37.200000000000003</v>
      </c>
      <c r="X86" s="12"/>
      <c r="Y86" s="12"/>
      <c r="Z86" s="12"/>
      <c r="AA86" s="12"/>
      <c r="AB86" s="12"/>
      <c r="AC86" s="12"/>
      <c r="AD86" s="46">
        <f>MIN(AD7,AD11,AD15,AD26,AD31,AD35,AD41,AD46,AD52,AD56,AD59,AD67,AD70,AD74)</f>
        <v>49.65</v>
      </c>
      <c r="AE86" s="38"/>
      <c r="AF86" s="38"/>
      <c r="AG86" s="12"/>
      <c r="AH86" s="12"/>
      <c r="AI86" s="12"/>
    </row>
    <row r="87" spans="1:35" ht="15" hidden="1" customHeight="1" x14ac:dyDescent="0.25">
      <c r="B87" s="12"/>
      <c r="C87" s="12"/>
      <c r="D87" s="12"/>
      <c r="E87" s="39"/>
      <c r="F87" s="12"/>
      <c r="G87" s="12"/>
      <c r="H87" s="12"/>
      <c r="I87" s="12"/>
      <c r="J87" s="12"/>
      <c r="K87" s="12"/>
      <c r="L87" s="12"/>
      <c r="M87" s="12"/>
      <c r="N87" s="39"/>
      <c r="O87" s="12"/>
      <c r="P87" s="12"/>
      <c r="Q87" s="67"/>
      <c r="R87" s="67"/>
      <c r="S87" s="67"/>
      <c r="T87" s="12"/>
      <c r="U87" s="12"/>
      <c r="V87" s="12"/>
      <c r="W87" s="39"/>
      <c r="X87" s="12"/>
      <c r="Y87" s="12"/>
      <c r="Z87" s="12"/>
      <c r="AA87" s="12"/>
      <c r="AB87" s="12"/>
      <c r="AC87" s="12"/>
      <c r="AD87" s="39"/>
      <c r="AE87" s="12"/>
      <c r="AF87" s="12"/>
      <c r="AG87" s="12"/>
      <c r="AH87" s="12"/>
      <c r="AI87" s="12"/>
    </row>
    <row r="88" spans="1:35" ht="15" hidden="1" customHeight="1" x14ac:dyDescent="0.25">
      <c r="B88" s="12"/>
      <c r="C88" s="12"/>
      <c r="D88" s="12"/>
      <c r="E88" s="39"/>
      <c r="F88" s="39"/>
      <c r="G88" s="39"/>
      <c r="H88" s="12"/>
      <c r="I88" s="12"/>
      <c r="J88" s="12"/>
      <c r="K88" s="12"/>
      <c r="L88" s="12"/>
      <c r="M88" s="12"/>
      <c r="N88" s="39"/>
      <c r="O88" s="39"/>
      <c r="P88" s="39"/>
      <c r="Q88" s="67"/>
      <c r="R88" s="67"/>
      <c r="S88" s="67"/>
      <c r="T88" s="12"/>
      <c r="U88" s="12"/>
      <c r="V88" s="12"/>
      <c r="W88" s="39"/>
      <c r="X88" s="12"/>
      <c r="Y88" s="12"/>
      <c r="Z88" s="12"/>
      <c r="AA88" s="12"/>
      <c r="AB88" s="12"/>
      <c r="AC88" s="12"/>
      <c r="AD88" s="39"/>
      <c r="AE88" s="39"/>
      <c r="AF88" s="39"/>
      <c r="AG88" s="12"/>
      <c r="AH88" s="12"/>
      <c r="AI88" s="12"/>
    </row>
    <row r="89" spans="1:35" ht="15" hidden="1" customHeight="1" x14ac:dyDescent="0.25">
      <c r="B89" s="13"/>
      <c r="C89" s="14"/>
      <c r="D89" s="14"/>
      <c r="E89" s="15"/>
      <c r="F89" s="15"/>
      <c r="G89" s="15"/>
      <c r="H89" s="16"/>
      <c r="I89" s="16"/>
      <c r="J89" s="16"/>
      <c r="K89" s="17"/>
      <c r="L89" s="18"/>
      <c r="M89" s="15"/>
      <c r="N89" s="15"/>
      <c r="O89" s="15"/>
      <c r="P89" s="15"/>
      <c r="Q89" s="68"/>
      <c r="R89" s="68"/>
      <c r="S89" s="68"/>
      <c r="T89" s="17"/>
      <c r="U89" s="18"/>
      <c r="V89" s="15"/>
      <c r="W89" s="15"/>
      <c r="X89" s="16"/>
      <c r="Y89" s="16"/>
      <c r="Z89" s="16"/>
      <c r="AA89" s="17"/>
      <c r="AB89" s="18"/>
      <c r="AC89" s="15"/>
      <c r="AD89" s="15"/>
      <c r="AE89" s="15"/>
      <c r="AF89" s="15"/>
      <c r="AG89" s="16"/>
      <c r="AH89" s="19"/>
      <c r="AI89" s="19"/>
    </row>
    <row r="90" spans="1:35" ht="15" hidden="1" customHeight="1" x14ac:dyDescent="0.25">
      <c r="A90" s="42"/>
      <c r="B90" s="13"/>
      <c r="C90" s="14"/>
      <c r="D90" s="14"/>
      <c r="E90" s="15"/>
      <c r="F90" s="15"/>
      <c r="G90" s="15"/>
      <c r="H90" s="16"/>
      <c r="I90" s="16"/>
      <c r="J90" s="16"/>
      <c r="K90" s="17"/>
      <c r="L90" s="18"/>
      <c r="M90" s="15"/>
      <c r="N90" s="15"/>
      <c r="O90" s="15"/>
      <c r="P90" s="15"/>
      <c r="Q90" s="68"/>
      <c r="R90" s="68"/>
      <c r="S90" s="68"/>
      <c r="T90" s="17"/>
      <c r="U90" s="18"/>
      <c r="V90" s="15"/>
      <c r="W90" s="15"/>
      <c r="X90" s="16"/>
      <c r="Y90" s="16"/>
      <c r="Z90" s="16"/>
      <c r="AA90" s="17"/>
      <c r="AB90" s="18"/>
      <c r="AC90" s="15"/>
      <c r="AD90" s="15"/>
      <c r="AE90" s="15"/>
      <c r="AF90" s="15"/>
      <c r="AG90" s="16"/>
      <c r="AH90" s="19"/>
      <c r="AI90" s="19"/>
    </row>
    <row r="91" spans="1:35" ht="15" hidden="1" customHeight="1" x14ac:dyDescent="0.25">
      <c r="Q91" s="69"/>
      <c r="R91" s="69"/>
      <c r="S91" s="69"/>
    </row>
    <row r="92" spans="1:35" ht="15" hidden="1" customHeight="1" x14ac:dyDescent="0.25">
      <c r="A92" s="43"/>
      <c r="Q92" s="69"/>
      <c r="R92" s="69"/>
      <c r="S92" s="69"/>
    </row>
    <row r="93" spans="1:35" ht="15" hidden="1" customHeight="1" x14ac:dyDescent="0.25">
      <c r="Q93" s="69"/>
      <c r="R93" s="69"/>
      <c r="S93" s="69"/>
    </row>
    <row r="94" spans="1:35" ht="15" hidden="1" customHeight="1" x14ac:dyDescent="0.25">
      <c r="Q94" s="69"/>
      <c r="R94" s="69"/>
      <c r="S94" s="69"/>
    </row>
    <row r="95" spans="1:35" ht="15" hidden="1" customHeight="1" x14ac:dyDescent="0.25">
      <c r="C95" s="1">
        <f t="shared" ref="C95:AG95" si="82">AVERAGE(C7,C11,C15,C26,C31,C35,C41,C46,C52,C56,C59,C67,C70,C74)</f>
        <v>50.92619047619047</v>
      </c>
      <c r="D95" s="1">
        <f t="shared" si="82"/>
        <v>51.501615646258514</v>
      </c>
      <c r="E95" s="40">
        <f t="shared" si="82"/>
        <v>51.492636054421759</v>
      </c>
      <c r="F95" s="40">
        <f t="shared" si="82"/>
        <v>-8.9795918367363871E-3</v>
      </c>
      <c r="G95" s="41">
        <f t="shared" si="82"/>
        <v>-2.3875958221204158E-4</v>
      </c>
      <c r="H95" s="1">
        <f t="shared" si="82"/>
        <v>0.99976124041778813</v>
      </c>
      <c r="I95" s="1">
        <f t="shared" si="82"/>
        <v>1.0115931166636929</v>
      </c>
      <c r="J95" s="1">
        <f t="shared" si="82"/>
        <v>1.0694773840112048</v>
      </c>
      <c r="K95" s="1">
        <f t="shared" si="82"/>
        <v>46.424166666666679</v>
      </c>
      <c r="L95" s="1">
        <f t="shared" si="82"/>
        <v>48.953554421768708</v>
      </c>
      <c r="M95" s="1">
        <f t="shared" si="82"/>
        <v>49.514931972789114</v>
      </c>
      <c r="N95" s="40">
        <f t="shared" si="82"/>
        <v>49.535476190476189</v>
      </c>
      <c r="O95" s="40">
        <f t="shared" si="82"/>
        <v>2.0544217687076229E-2</v>
      </c>
      <c r="P95" s="40">
        <f t="shared" si="82"/>
        <v>3.9690357612432684E-4</v>
      </c>
      <c r="Q95" s="70">
        <f t="shared" si="82"/>
        <v>1.0003969035761244</v>
      </c>
      <c r="R95" s="70">
        <f t="shared" si="82"/>
        <v>1.0125891144046781</v>
      </c>
      <c r="S95" s="70">
        <f t="shared" si="82"/>
        <v>1.0699870520526005</v>
      </c>
      <c r="T95" s="1" t="e">
        <f t="shared" si="82"/>
        <v>#DIV/0!</v>
      </c>
      <c r="U95" s="1">
        <f t="shared" si="82"/>
        <v>39.5</v>
      </c>
      <c r="V95" s="1">
        <f t="shared" si="82"/>
        <v>38.35</v>
      </c>
      <c r="W95" s="40">
        <f t="shared" si="82"/>
        <v>38.35</v>
      </c>
      <c r="X95" s="1">
        <f t="shared" si="82"/>
        <v>1</v>
      </c>
      <c r="Y95" s="1">
        <f t="shared" si="82"/>
        <v>0.9417721518987342</v>
      </c>
      <c r="Z95" s="1" t="e">
        <f t="shared" si="82"/>
        <v>#DIV/0!</v>
      </c>
      <c r="AA95" s="1">
        <f t="shared" si="82"/>
        <v>53.14380952380953</v>
      </c>
      <c r="AB95" s="1">
        <f t="shared" si="82"/>
        <v>53.970476190476191</v>
      </c>
      <c r="AC95" s="1">
        <f t="shared" si="82"/>
        <v>54.005680272108847</v>
      </c>
      <c r="AD95" s="40">
        <f t="shared" si="82"/>
        <v>54.046122448979595</v>
      </c>
      <c r="AE95" s="40">
        <f t="shared" si="82"/>
        <v>4.0442176870748928E-2</v>
      </c>
      <c r="AF95" s="40">
        <f t="shared" si="82"/>
        <v>7.7144581926212401E-4</v>
      </c>
      <c r="AG95" s="1">
        <f t="shared" si="82"/>
        <v>1.0007714458192623</v>
      </c>
    </row>
    <row r="96" spans="1:35" ht="15" hidden="1" customHeight="1" x14ac:dyDescent="0.25">
      <c r="Q96" s="69"/>
      <c r="R96" s="69"/>
      <c r="S96" s="69"/>
    </row>
    <row r="97" spans="17:19" ht="15" hidden="1" customHeight="1" x14ac:dyDescent="0.25">
      <c r="Q97" s="69"/>
      <c r="R97" s="69"/>
      <c r="S97" s="69"/>
    </row>
    <row r="98" spans="17:19" ht="15" hidden="1" customHeight="1" x14ac:dyDescent="0.25"/>
    <row r="99" spans="17:19" ht="15" hidden="1" customHeight="1" x14ac:dyDescent="0.25"/>
    <row r="100" spans="17:19" ht="15" hidden="1" customHeight="1" x14ac:dyDescent="0.25"/>
    <row r="101" spans="17:19" ht="15" hidden="1" customHeight="1" x14ac:dyDescent="0.25"/>
    <row r="102" spans="17:19" ht="15" hidden="1" customHeight="1" x14ac:dyDescent="0.25"/>
  </sheetData>
  <mergeCells count="8">
    <mergeCell ref="A1:AI1"/>
    <mergeCell ref="A2:AI2"/>
    <mergeCell ref="A3:AI3"/>
    <mergeCell ref="A5:A6"/>
    <mergeCell ref="B5:J5"/>
    <mergeCell ref="K5:S5"/>
    <mergeCell ref="T5:Z5"/>
    <mergeCell ref="AA5:AI5"/>
  </mergeCells>
  <printOptions horizontalCentered="1"/>
  <pageMargins left="0" right="0" top="0.39370078740157483" bottom="0.39370078740157483" header="0.31496062992125984" footer="0.31496062992125984"/>
  <pageSetup paperSize="9" scale="38" fitToHeight="3" orientation="landscape" r:id="rId1"/>
  <rowBreaks count="1" manualBreakCount="1"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Отчет</vt:lpstr>
      <vt:lpstr>Отчет!Заголовки_для_печати</vt:lpstr>
      <vt:lpstr>Отчет!Лб_95_А_средняя</vt:lpstr>
      <vt:lpstr>Отчет!Область_печати</vt:lpstr>
      <vt:lpstr>Отчет!Сл_92_А_средняя</vt:lpstr>
      <vt:lpstr>Отчет!Сл_95_А_средняя</vt:lpstr>
      <vt:lpstr>Отчет!СР_95_на_20_11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201202101740</dc:creator>
  <cp:lastModifiedBy>Лозовицкая Светлана Юрьевна</cp:lastModifiedBy>
  <cp:lastPrinted>2021-02-09T05:17:36Z</cp:lastPrinted>
  <dcterms:created xsi:type="dcterms:W3CDTF">2016-07-25T12:04:56Z</dcterms:created>
  <dcterms:modified xsi:type="dcterms:W3CDTF">2021-03-30T11:14:19Z</dcterms:modified>
</cp:coreProperties>
</file>